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H-COMMLEGISLATIVEOVERSIGHT\CONNIE2\Agencies - Docs on Individual Agency pages\2 - Transportation, Department of\Finances&amp;Performance - Budgeting&amp;Spending\"/>
    </mc:Choice>
  </mc:AlternateContent>
  <bookViews>
    <workbookView xWindow="25635" yWindow="195" windowWidth="20370" windowHeight="9150" tabRatio="850" activeTab="1"/>
  </bookViews>
  <sheets>
    <sheet name="Strategic BudgetingOLDVERSION" sheetId="18" r:id="rId1"/>
    <sheet name="Strategic Budgeting NEW VERSION" sheetId="32" r:id="rId2"/>
    <sheet name="Sheet7" sheetId="9" r:id="rId3"/>
  </sheets>
  <externalReferences>
    <externalReference r:id="rId4"/>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C79" i="32" l="1"/>
  <c r="C64" i="32"/>
  <c r="C63" i="32"/>
  <c r="G62" i="32"/>
  <c r="C62" i="32" s="1"/>
  <c r="G61" i="32"/>
  <c r="C59" i="32"/>
  <c r="K57" i="32"/>
  <c r="J57" i="32"/>
  <c r="I57" i="32"/>
  <c r="H57" i="32"/>
  <c r="F57" i="32"/>
  <c r="E57" i="32"/>
  <c r="D57" i="32"/>
  <c r="G56" i="32"/>
  <c r="C56" i="32" s="1"/>
  <c r="G55" i="32"/>
  <c r="C55" i="32" s="1"/>
  <c r="C53" i="32"/>
  <c r="C51" i="32"/>
  <c r="C49" i="32"/>
  <c r="C48" i="32"/>
  <c r="K46" i="32"/>
  <c r="J46" i="32"/>
  <c r="I46" i="32"/>
  <c r="H46" i="32"/>
  <c r="F46" i="32"/>
  <c r="E46" i="32"/>
  <c r="D46" i="32"/>
  <c r="G45" i="32"/>
  <c r="C45" i="32" s="1"/>
  <c r="K44" i="32"/>
  <c r="J44" i="32" s="1"/>
  <c r="C42" i="32"/>
  <c r="G40" i="32"/>
  <c r="C40" i="32" s="1"/>
  <c r="F38" i="32"/>
  <c r="E38" i="32"/>
  <c r="D38" i="32"/>
  <c r="G37" i="32"/>
  <c r="C37" i="32" s="1"/>
  <c r="C36" i="32"/>
  <c r="G34" i="32"/>
  <c r="G32" i="32" s="1"/>
  <c r="D34" i="32"/>
  <c r="K32" i="32"/>
  <c r="J32" i="32"/>
  <c r="I32" i="32"/>
  <c r="H32" i="32"/>
  <c r="F32" i="32"/>
  <c r="E32" i="32"/>
  <c r="C27" i="32"/>
  <c r="C26" i="32"/>
  <c r="G20" i="32"/>
  <c r="I17" i="32"/>
  <c r="I22" i="32" s="1"/>
  <c r="I29" i="32" s="1"/>
  <c r="H17" i="32"/>
  <c r="H22" i="32" s="1"/>
  <c r="H29" i="32" s="1"/>
  <c r="G17" i="32"/>
  <c r="K38" i="32" l="1"/>
  <c r="I44" i="32"/>
  <c r="J38" i="32"/>
  <c r="J65" i="32" s="1"/>
  <c r="J16" i="32" s="1"/>
  <c r="J17" i="32" s="1"/>
  <c r="J22" i="32" s="1"/>
  <c r="J29" i="32" s="1"/>
  <c r="K65" i="32"/>
  <c r="K16" i="32" s="1"/>
  <c r="K17" i="32" s="1"/>
  <c r="K22" i="32" s="1"/>
  <c r="K29" i="32" s="1"/>
  <c r="G22" i="32"/>
  <c r="G29" i="32" s="1"/>
  <c r="G38" i="32"/>
  <c r="G65" i="32" s="1"/>
  <c r="G46" i="32"/>
  <c r="C46" i="32" s="1"/>
  <c r="G57" i="32"/>
  <c r="C57" i="32" s="1"/>
  <c r="C34" i="32"/>
  <c r="E65" i="32"/>
  <c r="H44" i="32"/>
  <c r="I38" i="32"/>
  <c r="I65" i="32" s="1"/>
  <c r="D32" i="32"/>
  <c r="C32" i="32" s="1"/>
  <c r="C61" i="32"/>
  <c r="F65" i="32"/>
  <c r="D34" i="18"/>
  <c r="E20" i="32" l="1"/>
  <c r="E16" i="32" s="1"/>
  <c r="E17" i="32" s="1"/>
  <c r="E22" i="32" s="1"/>
  <c r="E29" i="32" s="1"/>
  <c r="F20" i="32"/>
  <c r="F16" i="32" s="1"/>
  <c r="F17" i="32" s="1"/>
  <c r="F22" i="32" s="1"/>
  <c r="F29" i="32" s="1"/>
  <c r="D65" i="32"/>
  <c r="H38" i="32"/>
  <c r="C44" i="32"/>
  <c r="D60" i="18"/>
  <c r="C38" i="32" l="1"/>
  <c r="C65" i="32" s="1"/>
  <c r="H65" i="32"/>
  <c r="D20" i="32"/>
  <c r="C20" i="32" s="1"/>
  <c r="I17" i="18"/>
  <c r="I22" i="18" s="1"/>
  <c r="G17" i="18"/>
  <c r="G22" i="18" s="1"/>
  <c r="F17" i="18"/>
  <c r="F22" i="18" s="1"/>
  <c r="E16" i="18"/>
  <c r="E17" i="18" s="1"/>
  <c r="H16" i="18"/>
  <c r="H17" i="18" s="1"/>
  <c r="H22" i="18" s="1"/>
  <c r="E60" i="18"/>
  <c r="D44" i="18"/>
  <c r="E20" i="18"/>
  <c r="C16" i="18" l="1"/>
  <c r="E22" i="18"/>
  <c r="C17" i="18"/>
  <c r="D16" i="32"/>
  <c r="C16" i="32" s="1"/>
  <c r="E54" i="18"/>
  <c r="F54" i="18"/>
  <c r="G54" i="18"/>
  <c r="H54" i="18"/>
  <c r="I54" i="18"/>
  <c r="D54" i="18"/>
  <c r="E44" i="18"/>
  <c r="F44" i="18"/>
  <c r="G44" i="18"/>
  <c r="H44" i="18"/>
  <c r="I44" i="18"/>
  <c r="I43" i="18"/>
  <c r="H43" i="18" s="1"/>
  <c r="C60" i="18"/>
  <c r="C59" i="18"/>
  <c r="C58" i="18"/>
  <c r="C56" i="18"/>
  <c r="C53" i="18"/>
  <c r="C51" i="18"/>
  <c r="C49" i="18"/>
  <c r="C47" i="18"/>
  <c r="C46" i="18"/>
  <c r="C41" i="18"/>
  <c r="C39" i="18"/>
  <c r="C36" i="18"/>
  <c r="C34" i="18"/>
  <c r="I37" i="18"/>
  <c r="D32" i="18"/>
  <c r="E32" i="18"/>
  <c r="F32" i="18"/>
  <c r="G32" i="18"/>
  <c r="H32" i="18"/>
  <c r="I32" i="18"/>
  <c r="I61" i="18" l="1"/>
  <c r="D17" i="32"/>
  <c r="D22" i="32" s="1"/>
  <c r="D29" i="32" s="1"/>
  <c r="C17" i="32"/>
  <c r="C22" i="32" s="1"/>
  <c r="C29" i="32" s="1"/>
  <c r="C44" i="18"/>
  <c r="H37" i="18"/>
  <c r="H61" i="18" s="1"/>
  <c r="G43" i="18"/>
  <c r="C32" i="18"/>
  <c r="G37" i="18" l="1"/>
  <c r="G61" i="18" s="1"/>
  <c r="F43" i="18"/>
  <c r="F37" i="18" l="1"/>
  <c r="F61" i="18" s="1"/>
  <c r="E37" i="18" l="1"/>
  <c r="E61" i="18" s="1"/>
  <c r="D61" i="18" l="1"/>
  <c r="D20" i="18" s="1"/>
  <c r="D22" i="18" s="1"/>
  <c r="C54" i="18"/>
  <c r="C43" i="18"/>
  <c r="D37" i="18"/>
  <c r="C37" i="18" s="1"/>
  <c r="C20" i="18" l="1"/>
  <c r="C22" i="18" s="1"/>
  <c r="C61" i="18"/>
  <c r="D29" i="18" l="1"/>
  <c r="E29" i="18"/>
  <c r="F29" i="18"/>
  <c r="G29" i="18"/>
  <c r="H29" i="18"/>
  <c r="I29" i="18"/>
  <c r="C29" i="18"/>
  <c r="C27" i="18" l="1"/>
  <c r="C26" i="18"/>
</calcChain>
</file>

<file path=xl/comments1.xml><?xml version="1.0" encoding="utf-8"?>
<comments xmlns="http://schemas.openxmlformats.org/spreadsheetml/2006/main">
  <authors>
    <author>Gibson, Lynsee</author>
  </authors>
  <commentList>
    <comment ref="D39" authorId="0" shapeId="0">
      <text>
        <r>
          <rPr>
            <b/>
            <sz val="9"/>
            <color indexed="81"/>
            <rFont val="Tahoma"/>
            <family val="2"/>
          </rPr>
          <t>Gibson, Lynsee:</t>
        </r>
        <r>
          <rPr>
            <sz val="9"/>
            <color indexed="81"/>
            <rFont val="Tahoma"/>
            <family val="2"/>
          </rPr>
          <t xml:space="preserve">
CTC H4230</t>
        </r>
      </text>
    </comment>
    <comment ref="D41" authorId="0" shapeId="0">
      <text>
        <r>
          <rPr>
            <b/>
            <sz val="9"/>
            <color indexed="81"/>
            <rFont val="Tahoma"/>
            <family val="2"/>
          </rPr>
          <t>Gibson, Lynsee:</t>
        </r>
        <r>
          <rPr>
            <sz val="9"/>
            <color indexed="81"/>
            <rFont val="Tahoma"/>
            <family val="2"/>
          </rPr>
          <t xml:space="preserve">
Act 98 Bridge Match</t>
        </r>
      </text>
    </comment>
    <comment ref="D56" authorId="0" shapeId="0">
      <text>
        <r>
          <rPr>
            <b/>
            <sz val="9"/>
            <color indexed="81"/>
            <rFont val="Tahoma"/>
            <family val="2"/>
          </rPr>
          <t>Gibson, Lynsee:</t>
        </r>
        <r>
          <rPr>
            <sz val="9"/>
            <color indexed="81"/>
            <rFont val="Tahoma"/>
            <family val="2"/>
          </rPr>
          <t xml:space="preserve">
Act 98 Interstate</t>
        </r>
      </text>
    </comment>
  </commentList>
</comments>
</file>

<file path=xl/comments2.xml><?xml version="1.0" encoding="utf-8"?>
<comments xmlns="http://schemas.openxmlformats.org/spreadsheetml/2006/main">
  <authors>
    <author>Gibson, Lynsee</author>
  </authors>
  <commentList>
    <comment ref="D40" authorId="0" shapeId="0">
      <text>
        <r>
          <rPr>
            <b/>
            <sz val="9"/>
            <color indexed="81"/>
            <rFont val="Tahoma"/>
            <family val="2"/>
          </rPr>
          <t>Gibson, Lynsee:</t>
        </r>
        <r>
          <rPr>
            <sz val="9"/>
            <color indexed="81"/>
            <rFont val="Tahoma"/>
            <family val="2"/>
          </rPr>
          <t xml:space="preserve">
CTC H4230</t>
        </r>
      </text>
    </comment>
    <comment ref="D42" authorId="0" shapeId="0">
      <text>
        <r>
          <rPr>
            <b/>
            <sz val="9"/>
            <color indexed="81"/>
            <rFont val="Tahoma"/>
            <family val="2"/>
          </rPr>
          <t>Gibson, Lynsee:</t>
        </r>
        <r>
          <rPr>
            <sz val="9"/>
            <color indexed="81"/>
            <rFont val="Tahoma"/>
            <family val="2"/>
          </rPr>
          <t xml:space="preserve">
Act 98 Bridge Match</t>
        </r>
      </text>
    </comment>
    <comment ref="D59" authorId="0" shapeId="0">
      <text>
        <r>
          <rPr>
            <b/>
            <sz val="9"/>
            <color indexed="81"/>
            <rFont val="Tahoma"/>
            <family val="2"/>
          </rPr>
          <t>Gibson, Lynsee:</t>
        </r>
        <r>
          <rPr>
            <sz val="9"/>
            <color indexed="81"/>
            <rFont val="Tahoma"/>
            <family val="2"/>
          </rPr>
          <t xml:space="preserve">
Act 98 Interstate</t>
        </r>
      </text>
    </comment>
  </commentList>
</comments>
</file>

<file path=xl/sharedStrings.xml><?xml version="1.0" encoding="utf-8"?>
<sst xmlns="http://schemas.openxmlformats.org/spreadsheetml/2006/main" count="243" uniqueCount="103">
  <si>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</si>
  <si>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</si>
  <si>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</si>
  <si>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</si>
  <si>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</si>
  <si>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</si>
  <si>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</si>
  <si>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</si>
  <si>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</si>
  <si>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</si>
  <si>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</si>
  <si>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</si>
  <si>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</si>
  <si>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</si>
  <si>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</si>
  <si>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</si>
  <si>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</si>
  <si>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</si>
  <si>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</si>
  <si>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</si>
  <si>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</si>
  <si>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</si>
  <si>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</si>
  <si>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</si>
  <si>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</si>
  <si>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</si>
  <si>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</si>
  <si>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</si>
  <si>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Recurring or one-time funding?</t>
  </si>
  <si>
    <t>Does the Agency have any restructuring recommendations</t>
  </si>
  <si>
    <t>Yes</t>
  </si>
  <si>
    <t>No</t>
  </si>
  <si>
    <t>2015-16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</si>
  <si>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</si>
  <si>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</si>
  <si>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</si>
  <si>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</si>
  <si>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</si>
  <si>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</si>
  <si>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</si>
  <si>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</si>
  <si>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</si>
  <si>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</si>
  <si>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</si>
  <si>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</si>
  <si>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</si>
  <si>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</si>
  <si>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</si>
  <si>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</si>
  <si>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</si>
  <si>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</si>
  <si>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</si>
  <si>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South Carolina Department of Transportation</t>
  </si>
  <si>
    <t xml:space="preserve"> </t>
  </si>
  <si>
    <t>3.1 - Continue to support an ITS and Incident Management Program.:</t>
  </si>
  <si>
    <t>1 - Improve safety.:</t>
  </si>
  <si>
    <t>1.1 - Develop, implement, and manage a data-driven highway safety program.:</t>
  </si>
  <si>
    <t>1.1.1 - Reduce the number of fatalities and serious injuries on the state highway system.:</t>
  </si>
  <si>
    <t>1.2 - Promote Workforce Safety throughout the Agency.:</t>
  </si>
  <si>
    <t>1.2.1 - Reduce the number of workplace injuries and lost work hours.:</t>
  </si>
  <si>
    <t>2 - Preserve our transportation infrastructure.:</t>
  </si>
  <si>
    <t>2.1 - Develop a risk-based asset management plan that optimizes investments in our roads and bridges.:</t>
  </si>
  <si>
    <t>2.1.1 - Decrease number of roads and bridges moving from "good to fair" and "fair to poor.":</t>
  </si>
  <si>
    <t>2.2 - Develop a risk-based program targeting posted and closed bridges.:</t>
  </si>
  <si>
    <t>2.2.1 - Strategically reduce the number of posted and closed bridges.:</t>
  </si>
  <si>
    <t>2.3 - Use the transit asset management system to optimize replacement of public transit vehicles.:</t>
  </si>
  <si>
    <t>2.3.1 - Reduce the portion of the state's public transit fleet that has reached minimum useful life.:</t>
  </si>
  <si>
    <t>3 - Optimize mobility.:</t>
  </si>
  <si>
    <t>3.1.1 - Increase Traffic Management System coverage of strategic locations to enhance incident notification and hurricane evacuation.:</t>
  </si>
  <si>
    <t>3.1.2 - Increase the number of lane miles of incident response coverage to increase safety and response to disabled motorists and incidents.:</t>
  </si>
  <si>
    <t>3.2 - Develop and implement a performance-based transit program.:</t>
  </si>
  <si>
    <t>3.2.1 - Improve transit ridership and efficiency.:</t>
  </si>
  <si>
    <t>3.3 - Continue support for a three-year pilot program in counties introducing public transit service for the first time.:</t>
  </si>
  <si>
    <t>3.3.1 - Increase access to public transit services.:</t>
  </si>
  <si>
    <t>3.4 - Identify and deliver projects that relieve bottlenecks and recurring congestion.:</t>
  </si>
  <si>
    <t>3.4.1 - Reduce congestion on our highway system.:</t>
  </si>
  <si>
    <t>4 - Enhance a strengthening economy.*:</t>
  </si>
  <si>
    <t>4.1 - Identify SC Freight Network and incorporate appropriate considerations into project ranking criteria.:</t>
  </si>
  <si>
    <t>4.1.1 - Improve freight mobility along freight corridors.:</t>
  </si>
  <si>
    <t>4.2 - Strengthen the responsibilities of the Office of Minority Affairs and Small Business.:</t>
  </si>
  <si>
    <t>4.2.1 - Increase participation by minority, women, and small owned businesses.:</t>
  </si>
  <si>
    <t>5 - Debt Service
(MPO/COG/Interstate/SCTIB/CTC):</t>
  </si>
  <si>
    <t>6 - Engineering and support services:</t>
  </si>
  <si>
    <t>1001 State</t>
  </si>
  <si>
    <t>4490 Highway Operating Account - Restricted</t>
  </si>
  <si>
    <t>47D7 Port Access - Restricted</t>
  </si>
  <si>
    <t>4095 Tolls - Restricted</t>
  </si>
  <si>
    <t>4862 Non Federal Aid - Restricted</t>
  </si>
  <si>
    <t>State (General)</t>
  </si>
  <si>
    <t>Other</t>
  </si>
  <si>
    <t xml:space="preserve">1001 State - SCTIB Act 98 </t>
  </si>
  <si>
    <t>Recurring/Non-Recurring</t>
  </si>
  <si>
    <t>Recurring</t>
  </si>
  <si>
    <t>Non-Recurring</t>
  </si>
  <si>
    <t>Amount available at end of previous fiscal year  *</t>
  </si>
  <si>
    <t>yes</t>
  </si>
  <si>
    <t>4 - Enhance a strengthening economy</t>
  </si>
  <si>
    <t>6 - CTC Pass Thru</t>
  </si>
  <si>
    <r>
      <rPr>
        <b/>
        <u/>
        <sz val="12"/>
        <color theme="1"/>
        <rFont val="Calibri Light"/>
        <family val="2"/>
        <scheme val="major"/>
      </rPr>
      <t>PART A</t>
    </r>
    <r>
      <rPr>
        <b/>
        <sz val="12"/>
        <color theme="1"/>
        <rFont val="Calibri Light"/>
        <family val="2"/>
        <scheme val="major"/>
      </rPr>
      <t xml:space="preserve">
Estimated Funds Available this Fiscal Year
(2015-16)</t>
    </r>
  </si>
  <si>
    <r>
      <rPr>
        <b/>
        <u/>
        <sz val="12"/>
        <color theme="1"/>
        <rFont val="Calibri Light"/>
        <family val="2"/>
        <scheme val="major"/>
      </rPr>
      <t>PART B</t>
    </r>
    <r>
      <rPr>
        <b/>
        <sz val="12"/>
        <color theme="1"/>
        <rFont val="Calibri Light"/>
        <family val="2"/>
        <scheme val="major"/>
      </rPr>
      <t xml:space="preserve">
How Agency Budgeted Funds this Fiscal Year
(2015-16)</t>
    </r>
  </si>
  <si>
    <t>1001- State - CTC (County Transportation Committee Road Program) H-4230.</t>
  </si>
  <si>
    <t>Portion of Engineering Admin/Gen. Admin/ Support Services</t>
  </si>
  <si>
    <t xml:space="preserve">* SCDOT carryforward amounts are programmed for funding multi-year projects.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</si>
</sst>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0"/>
    <numFmt numFmtId="166" formatCode="_(&quot;$&quot;* #,##0_);_(&quot;$&quot;* \(#,##0\);_(&quot;$&quot;* &quot;-&quot;??_);_(@_)"/>
    <numFmt numFmtId="167" formatCode="_(* #,##0_);_(* \(#,##0\);_(* &quot;-&quot;??_);_(@_)"/>
  </numFmts>
  <fonts count="27" x14ac:knownFonts="1">
    <font>
      <sz val="10"/>
      <color theme="1"/>
      <name val="Arial"/>
      <family val="2"/>
    </font>
    <font>
      <sz val="11"/>
      <color theme="1"/>
      <name val="Calibri"/>
      <family val="2"/>
      <scheme val="minor"/>
    </font>
    <font>
      <sz val="11"/>
      <color theme="1"/>
      <name val="Calibri"/>
      <family val="2"/>
      <scheme val="minor"/>
    </font>
    <font>
      <b/>
      <sz val="10"/>
      <color theme="1"/>
      <name val="Arial"/>
      <family val="2"/>
    </font>
    <font>
      <sz val="12"/>
      <color theme="1"/>
      <name val="Times New Roman"/>
      <family val="1"/>
    </font>
    <font>
      <sz val="12"/>
      <color theme="1"/>
      <name val="Arial"/>
      <family val="2"/>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12"/>
      <color theme="1"/>
      <name val="Calibri Light"/>
      <family val="2"/>
      <scheme val="major"/>
    </font>
    <font>
      <b/>
      <i/>
      <sz val="12"/>
      <color theme="1"/>
      <name val="Calibri Light"/>
      <family val="2"/>
      <scheme val="major"/>
    </font>
    <font>
      <b/>
      <u/>
      <sz val="20"/>
      <color theme="1"/>
      <name val="Calibri Light"/>
      <family val="2"/>
      <scheme val="major"/>
    </font>
    <font>
      <b/>
      <sz val="18"/>
      <color theme="1"/>
      <name val="Calibri Light"/>
      <family val="2"/>
      <scheme val="major"/>
    </font>
    <font>
      <sz val="11"/>
      <color theme="1"/>
      <name val="Calibri Light"/>
      <family val="2"/>
      <scheme val="major"/>
    </font>
    <font>
      <sz val="10"/>
      <color theme="1"/>
      <name val="Arial"/>
      <family val="2"/>
    </font>
    <font>
      <sz val="9"/>
      <color indexed="81"/>
      <name val="Tahoma"/>
      <family val="2"/>
    </font>
    <font>
      <b/>
      <sz val="9"/>
      <color indexed="81"/>
      <name val="Tahoma"/>
      <family val="2"/>
    </font>
    <font>
      <sz val="11"/>
      <color theme="1"/>
      <name val="Arial"/>
      <family val="2"/>
    </font>
    <font>
      <sz val="10"/>
      <color theme="1"/>
      <name val="Calibri Light"/>
      <family val="2"/>
      <scheme val="maj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s>
  <borders count="20">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2" fillId="0" borderId="0"/>
    <xf numFmtId="0" fontId="2" fillId="0" borderId="0"/>
    <xf numFmtId="43" fontId="22" fillId="0" borderId="0" applyFont="0" applyFill="0" applyBorder="0" applyAlignment="0" applyProtection="0"/>
    <xf numFmtId="44" fontId="22" fillId="0" borderId="0" applyFont="0" applyFill="0" applyBorder="0" applyAlignment="0" applyProtection="0"/>
    <xf numFmtId="0" fontId="1" fillId="0" borderId="0"/>
  </cellStyleXfs>
  <cellXfs count="129">
    <xf numFmtId="0" fontId="0" fillId="0" borderId="0" xfId="0"/>
    <xf numFmtId="0" fontId="4" fillId="2" borderId="6" xfId="0" applyFont="1" applyFill="1" applyBorder="1" applyAlignment="1">
      <alignment vertical="center" wrapText="1"/>
    </xf>
    <xf numFmtId="0" fontId="0" fillId="0" borderId="0" xfId="0" applyAlignment="1">
      <alignment vertical="top" wrapText="1"/>
    </xf>
    <xf numFmtId="0" fontId="3" fillId="0" borderId="0" xfId="0" applyFont="1" applyAlignment="1">
      <alignment vertical="top" wrapText="1"/>
    </xf>
    <xf numFmtId="0" fontId="0" fillId="0" borderId="0" xfId="0" applyBorder="1" applyAlignment="1">
      <alignment horizontal="left" vertical="top" wrapText="1"/>
    </xf>
    <xf numFmtId="0" fontId="6"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0" fontId="8" fillId="0" borderId="0" xfId="0" applyFont="1" applyFill="1" applyAlignment="1">
      <alignment horizontal="left" vertical="top" wrapText="1"/>
    </xf>
    <xf numFmtId="0" fontId="8" fillId="0" borderId="0" xfId="0" applyFont="1" applyFill="1" applyBorder="1" applyAlignment="1">
      <alignment horizontal="left" vertical="top" wrapText="1"/>
    </xf>
    <xf numFmtId="0" fontId="6" fillId="0" borderId="0" xfId="0" applyFont="1" applyAlignment="1">
      <alignment horizontal="left" vertical="top" wrapText="1"/>
    </xf>
    <xf numFmtId="164" fontId="8" fillId="0" borderId="0" xfId="0" applyNumberFormat="1" applyFont="1" applyAlignment="1">
      <alignment horizontal="left" vertical="top" wrapText="1"/>
    </xf>
    <xf numFmtId="10" fontId="8" fillId="0" borderId="0" xfId="0" applyNumberFormat="1" applyFont="1" applyAlignment="1">
      <alignment horizontal="left" vertical="top" wrapText="1"/>
    </xf>
    <xf numFmtId="0" fontId="10" fillId="2" borderId="6" xfId="0" applyFont="1" applyFill="1" applyBorder="1" applyAlignment="1">
      <alignment horizontal="left" vertical="top" wrapText="1"/>
    </xf>
    <xf numFmtId="0" fontId="10" fillId="2" borderId="1" xfId="0" applyFont="1" applyFill="1" applyBorder="1" applyAlignment="1">
      <alignment horizontal="left" vertical="top"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13" xfId="0" applyFont="1" applyFill="1" applyBorder="1" applyAlignment="1">
      <alignment horizontal="left" vertical="top" wrapText="1"/>
    </xf>
    <xf numFmtId="0" fontId="8" fillId="2" borderId="6" xfId="0" applyFont="1" applyFill="1" applyBorder="1" applyAlignment="1">
      <alignment horizontal="left" vertical="top" wrapText="1"/>
    </xf>
    <xf numFmtId="0" fontId="6" fillId="0" borderId="3" xfId="0" applyFont="1" applyFill="1" applyBorder="1" applyAlignment="1">
      <alignment horizontal="left" vertical="top" wrapText="1"/>
    </xf>
    <xf numFmtId="0" fontId="4" fillId="0" borderId="0" xfId="0" applyFont="1" applyFill="1" applyBorder="1" applyAlignment="1">
      <alignment vertical="center" wrapText="1"/>
    </xf>
    <xf numFmtId="0" fontId="8" fillId="0" borderId="3" xfId="0" applyFont="1" applyFill="1" applyBorder="1" applyAlignment="1">
      <alignment horizontal="left" vertical="top" wrapText="1"/>
    </xf>
    <xf numFmtId="0" fontId="8" fillId="0" borderId="14" xfId="0" applyFont="1" applyBorder="1" applyAlignment="1">
      <alignment horizontal="left" vertical="top" wrapText="1"/>
    </xf>
    <xf numFmtId="0" fontId="6" fillId="2" borderId="16" xfId="0" applyFont="1" applyFill="1" applyBorder="1" applyAlignment="1">
      <alignment horizontal="left" vertical="top" wrapText="1"/>
    </xf>
    <xf numFmtId="0" fontId="6" fillId="0" borderId="0" xfId="0" applyFont="1" applyBorder="1" applyAlignment="1">
      <alignment horizontal="center" vertical="top" wrapText="1"/>
    </xf>
    <xf numFmtId="0" fontId="6" fillId="0" borderId="0" xfId="0" applyFont="1" applyBorder="1" applyAlignment="1">
      <alignment horizontal="left" vertical="top" wrapText="1"/>
    </xf>
    <xf numFmtId="49" fontId="8" fillId="0" borderId="0" xfId="0" applyNumberFormat="1" applyFont="1" applyBorder="1" applyAlignment="1">
      <alignment horizontal="left" vertical="top" wrapText="1"/>
    </xf>
    <xf numFmtId="164" fontId="8" fillId="0" borderId="3" xfId="0" applyNumberFormat="1" applyFont="1" applyFill="1" applyBorder="1" applyAlignment="1">
      <alignment horizontal="left" vertical="top" wrapText="1"/>
    </xf>
    <xf numFmtId="0" fontId="8" fillId="0" borderId="2" xfId="0" applyFont="1" applyBorder="1" applyAlignment="1">
      <alignment horizontal="left" vertical="top" wrapText="1"/>
    </xf>
    <xf numFmtId="0" fontId="8" fillId="2" borderId="5" xfId="0" applyFont="1" applyFill="1" applyBorder="1" applyAlignment="1">
      <alignment horizontal="left" vertical="top" wrapText="1"/>
    </xf>
    <xf numFmtId="0" fontId="6" fillId="0" borderId="11" xfId="0" applyFont="1" applyFill="1" applyBorder="1" applyAlignment="1">
      <alignment horizontal="left" vertical="top" wrapText="1"/>
    </xf>
    <xf numFmtId="0" fontId="0" fillId="0" borderId="0" xfId="0" applyFill="1" applyBorder="1" applyAlignment="1">
      <alignment horizontal="left" vertical="top" wrapText="1"/>
    </xf>
    <xf numFmtId="164" fontId="8" fillId="0" borderId="0" xfId="0" applyNumberFormat="1" applyFont="1" applyFill="1" applyBorder="1" applyAlignment="1">
      <alignment horizontal="left" vertical="top" wrapText="1"/>
    </xf>
    <xf numFmtId="49" fontId="8" fillId="0" borderId="0" xfId="0" applyNumberFormat="1" applyFont="1" applyFill="1" applyBorder="1" applyAlignment="1">
      <alignment horizontal="left" vertical="top" wrapText="1"/>
    </xf>
    <xf numFmtId="49" fontId="8" fillId="0" borderId="0" xfId="0" applyNumberFormat="1" applyFont="1" applyAlignment="1">
      <alignment horizontal="left" vertical="top" wrapText="1"/>
    </xf>
    <xf numFmtId="49" fontId="8" fillId="0" borderId="3" xfId="0" applyNumberFormat="1" applyFont="1" applyBorder="1" applyAlignment="1">
      <alignment horizontal="left" vertical="top" wrapText="1"/>
    </xf>
    <xf numFmtId="0" fontId="8" fillId="0" borderId="0" xfId="0" applyFont="1" applyAlignment="1">
      <alignment horizontal="left" vertical="top" wrapText="1"/>
    </xf>
    <xf numFmtId="0" fontId="0" fillId="0" borderId="0" xfId="0" applyBorder="1" applyAlignment="1">
      <alignment vertical="center" wrapText="1"/>
    </xf>
    <xf numFmtId="0" fontId="8" fillId="0" borderId="12" xfId="0" applyFont="1" applyBorder="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left" vertical="top" wrapText="1"/>
    </xf>
    <xf numFmtId="164" fontId="7" fillId="0" borderId="0" xfId="0" applyNumberFormat="1" applyFont="1" applyFill="1" applyBorder="1" applyAlignment="1">
      <alignment horizontal="center" vertical="top" wrapText="1"/>
    </xf>
    <xf numFmtId="164" fontId="6" fillId="0" borderId="0" xfId="0" applyNumberFormat="1" applyFont="1" applyBorder="1" applyAlignment="1">
      <alignment horizontal="center" vertical="top" wrapText="1"/>
    </xf>
    <xf numFmtId="164" fontId="8" fillId="2" borderId="2" xfId="0" applyNumberFormat="1" applyFont="1" applyFill="1" applyBorder="1" applyAlignment="1">
      <alignment horizontal="left" vertical="top" wrapText="1"/>
    </xf>
    <xf numFmtId="164" fontId="6" fillId="2" borderId="6" xfId="0" applyNumberFormat="1" applyFont="1" applyFill="1" applyBorder="1" applyAlignment="1">
      <alignment horizontal="left" vertical="top" wrapText="1"/>
    </xf>
    <xf numFmtId="164" fontId="8" fillId="0" borderId="0" xfId="0" applyNumberFormat="1" applyFont="1" applyBorder="1" applyAlignment="1">
      <alignment horizontal="left" vertical="top" wrapText="1"/>
    </xf>
    <xf numFmtId="164" fontId="8" fillId="2" borderId="3" xfId="0" applyNumberFormat="1" applyFont="1" applyFill="1" applyBorder="1" applyAlignment="1">
      <alignment horizontal="left" vertical="top" wrapText="1"/>
    </xf>
    <xf numFmtId="0" fontId="0" fillId="0" borderId="0" xfId="0" applyAlignment="1">
      <alignment vertical="top" wrapText="1"/>
    </xf>
    <xf numFmtId="49" fontId="6" fillId="0" borderId="4"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7" fillId="0" borderId="0" xfId="0" applyNumberFormat="1" applyFont="1" applyBorder="1" applyAlignment="1">
      <alignment horizontal="center" vertical="center" wrapText="1"/>
    </xf>
    <xf numFmtId="49" fontId="8" fillId="0" borderId="15" xfId="0" applyNumberFormat="1" applyFont="1" applyBorder="1" applyAlignment="1">
      <alignment horizontal="left" vertical="top" wrapText="1"/>
    </xf>
    <xf numFmtId="49" fontId="8" fillId="0" borderId="17" xfId="0" applyNumberFormat="1" applyFont="1" applyFill="1" applyBorder="1" applyAlignment="1">
      <alignment horizontal="left" vertical="top" wrapText="1"/>
    </xf>
    <xf numFmtId="0" fontId="6" fillId="0" borderId="0" xfId="0" applyFont="1" applyBorder="1" applyAlignment="1">
      <alignment horizontal="left" vertical="top" wrapText="1"/>
    </xf>
    <xf numFmtId="0" fontId="8" fillId="0" borderId="0" xfId="0" applyFont="1" applyBorder="1" applyAlignment="1">
      <alignment horizontal="left" vertical="top" wrapText="1" indent="2"/>
    </xf>
    <xf numFmtId="0" fontId="9" fillId="0" borderId="3" xfId="0" applyFont="1" applyFill="1" applyBorder="1" applyAlignment="1">
      <alignment horizontal="left" vertical="top" wrapText="1" indent="2"/>
    </xf>
    <xf numFmtId="0" fontId="8" fillId="0" borderId="0" xfId="0" applyFont="1" applyAlignment="1">
      <alignment horizontal="left" vertical="top" wrapText="1" indent="2"/>
    </xf>
    <xf numFmtId="0" fontId="8" fillId="0" borderId="0" xfId="0" applyFont="1" applyBorder="1" applyAlignment="1">
      <alignment horizontal="left" vertical="top" wrapText="1" indent="4"/>
    </xf>
    <xf numFmtId="0" fontId="9" fillId="0" borderId="3" xfId="0" applyFont="1" applyFill="1" applyBorder="1" applyAlignment="1">
      <alignment horizontal="left" vertical="top" wrapText="1" indent="4"/>
    </xf>
    <xf numFmtId="0" fontId="8" fillId="0" borderId="0" xfId="0" applyFont="1" applyAlignment="1">
      <alignment horizontal="left" vertical="top" wrapText="1" indent="4"/>
    </xf>
    <xf numFmtId="164" fontId="6" fillId="0" borderId="3" xfId="0" applyNumberFormat="1" applyFont="1" applyFill="1" applyBorder="1" applyAlignment="1">
      <alignment vertical="top"/>
    </xf>
    <xf numFmtId="164" fontId="8" fillId="0" borderId="3" xfId="0" applyNumberFormat="1" applyFont="1" applyFill="1" applyBorder="1" applyAlignment="1">
      <alignment vertical="top"/>
    </xf>
    <xf numFmtId="164" fontId="4" fillId="0" borderId="3" xfId="0" applyNumberFormat="1" applyFont="1" applyFill="1" applyBorder="1" applyAlignment="1">
      <alignment vertical="center"/>
    </xf>
    <xf numFmtId="0" fontId="8" fillId="0" borderId="0" xfId="0" applyFont="1" applyFill="1" applyBorder="1" applyAlignment="1">
      <alignment horizontal="left" vertical="top" wrapText="1" indent="4"/>
    </xf>
    <xf numFmtId="0" fontId="8" fillId="0" borderId="0" xfId="0" applyFont="1" applyFill="1" applyAlignment="1">
      <alignment horizontal="left" vertical="top" wrapText="1" indent="4"/>
    </xf>
    <xf numFmtId="0" fontId="8" fillId="0" borderId="0" xfId="0" applyFont="1" applyFill="1" applyBorder="1" applyAlignment="1">
      <alignment horizontal="left" vertical="top" wrapText="1" indent="2"/>
    </xf>
    <xf numFmtId="0" fontId="8" fillId="0" borderId="0" xfId="0" applyFont="1" applyFill="1" applyAlignment="1">
      <alignment horizontal="left" vertical="top" wrapText="1" indent="2"/>
    </xf>
    <xf numFmtId="0" fontId="18" fillId="4" borderId="3" xfId="0" applyFont="1" applyFill="1" applyBorder="1" applyAlignment="1">
      <alignment horizontal="left" vertical="top" wrapText="1"/>
    </xf>
    <xf numFmtId="164" fontId="6" fillId="4" borderId="3" xfId="0" applyNumberFormat="1" applyFont="1" applyFill="1" applyBorder="1" applyAlignment="1">
      <alignment vertical="top"/>
    </xf>
    <xf numFmtId="0" fontId="7" fillId="0" borderId="0" xfId="0" applyFont="1" applyFill="1" applyBorder="1" applyAlignment="1">
      <alignment horizontal="center" vertical="center" wrapText="1"/>
    </xf>
    <xf numFmtId="0" fontId="8" fillId="0" borderId="14" xfId="0" applyFont="1" applyFill="1" applyBorder="1" applyAlignment="1">
      <alignment horizontal="left" vertical="top" wrapText="1"/>
    </xf>
    <xf numFmtId="167" fontId="8" fillId="0" borderId="0" xfId="3" applyNumberFormat="1" applyFont="1" applyAlignment="1">
      <alignment horizontal="left" vertical="top" wrapText="1"/>
    </xf>
    <xf numFmtId="0" fontId="6" fillId="5" borderId="16" xfId="0" applyFont="1" applyFill="1" applyBorder="1" applyAlignment="1">
      <alignment horizontal="left" vertical="top" wrapText="1"/>
    </xf>
    <xf numFmtId="0" fontId="8" fillId="5" borderId="0" xfId="0" applyFont="1" applyFill="1" applyAlignment="1">
      <alignment horizontal="left" vertical="top" wrapText="1"/>
    </xf>
    <xf numFmtId="0" fontId="9" fillId="0" borderId="12" xfId="0" applyFont="1" applyFill="1" applyBorder="1" applyAlignment="1">
      <alignment horizontal="left" vertical="top" wrapText="1"/>
    </xf>
    <xf numFmtId="164" fontId="8" fillId="0" borderId="8" xfId="0" applyNumberFormat="1" applyFont="1" applyFill="1" applyBorder="1" applyAlignment="1">
      <alignment vertical="top" wrapText="1"/>
    </xf>
    <xf numFmtId="166" fontId="8" fillId="0" borderId="8" xfId="4" applyNumberFormat="1" applyFont="1" applyFill="1" applyBorder="1" applyAlignment="1">
      <alignment wrapText="1"/>
    </xf>
    <xf numFmtId="166" fontId="8" fillId="0" borderId="3" xfId="4" applyNumberFormat="1" applyFont="1" applyFill="1" applyBorder="1" applyAlignment="1">
      <alignment wrapText="1"/>
    </xf>
    <xf numFmtId="166" fontId="8" fillId="0" borderId="12" xfId="4" applyNumberFormat="1" applyFont="1" applyFill="1" applyBorder="1" applyAlignment="1">
      <alignment wrapText="1"/>
    </xf>
    <xf numFmtId="164" fontId="8" fillId="0" borderId="8" xfId="0" applyNumberFormat="1" applyFont="1" applyFill="1" applyBorder="1" applyAlignment="1">
      <alignment wrapText="1"/>
    </xf>
    <xf numFmtId="166" fontId="8" fillId="0" borderId="4" xfId="4" applyNumberFormat="1" applyFont="1" applyFill="1" applyBorder="1" applyAlignment="1">
      <alignment wrapText="1"/>
    </xf>
    <xf numFmtId="164" fontId="6" fillId="0" borderId="6" xfId="0" applyNumberFormat="1" applyFont="1" applyFill="1" applyBorder="1" applyAlignment="1">
      <alignment horizontal="left" vertical="top" wrapText="1"/>
    </xf>
    <xf numFmtId="166" fontId="8" fillId="0" borderId="6" xfId="4" applyNumberFormat="1" applyFont="1" applyFill="1" applyBorder="1" applyAlignment="1">
      <alignment wrapText="1"/>
    </xf>
    <xf numFmtId="166" fontId="8" fillId="0" borderId="1" xfId="4" applyNumberFormat="1" applyFont="1" applyFill="1" applyBorder="1" applyAlignment="1">
      <alignment wrapText="1"/>
    </xf>
    <xf numFmtId="164" fontId="6" fillId="0" borderId="11" xfId="0" applyNumberFormat="1" applyFont="1" applyFill="1" applyBorder="1" applyAlignment="1">
      <alignment horizontal="left" wrapText="1"/>
    </xf>
    <xf numFmtId="49" fontId="8" fillId="0" borderId="3" xfId="0" applyNumberFormat="1" applyFont="1" applyFill="1" applyBorder="1" applyAlignment="1">
      <alignment horizontal="left" vertical="top" wrapText="1"/>
    </xf>
    <xf numFmtId="49" fontId="8" fillId="0" borderId="4" xfId="0" applyNumberFormat="1" applyFont="1" applyFill="1" applyBorder="1" applyAlignment="1">
      <alignment horizontal="left" vertical="top" wrapText="1"/>
    </xf>
    <xf numFmtId="49" fontId="4" fillId="0" borderId="4" xfId="0" applyNumberFormat="1" applyFont="1" applyFill="1" applyBorder="1" applyAlignment="1">
      <alignment vertical="center" wrapText="1"/>
    </xf>
    <xf numFmtId="0" fontId="8" fillId="0" borderId="0" xfId="0" applyFont="1" applyBorder="1" applyAlignment="1">
      <alignment horizontal="left" vertical="top" wrapText="1"/>
    </xf>
    <xf numFmtId="0" fontId="8" fillId="0" borderId="3" xfId="0" applyFont="1" applyFill="1" applyBorder="1" applyAlignment="1">
      <alignment horizontal="left" vertical="top" wrapText="1"/>
    </xf>
    <xf numFmtId="0" fontId="0" fillId="0" borderId="0" xfId="0" applyAlignment="1">
      <alignment horizontal="left" vertical="top" wrapText="1"/>
    </xf>
    <xf numFmtId="0" fontId="8" fillId="0" borderId="3"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Fill="1" applyBorder="1" applyAlignment="1">
      <alignment horizontal="left" vertical="top" wrapText="1"/>
    </xf>
    <xf numFmtId="0" fontId="6" fillId="0" borderId="0" xfId="0" applyFont="1" applyBorder="1" applyAlignment="1">
      <alignment horizontal="left" vertical="top" wrapText="1"/>
    </xf>
    <xf numFmtId="0" fontId="0" fillId="0" borderId="0" xfId="0" applyBorder="1" applyAlignment="1">
      <alignment horizontal="left" vertical="top" wrapText="1"/>
    </xf>
    <xf numFmtId="0" fontId="0" fillId="3" borderId="0" xfId="0" applyFill="1" applyBorder="1" applyAlignment="1">
      <alignment horizontal="left" vertical="top" wrapText="1"/>
    </xf>
    <xf numFmtId="166" fontId="8" fillId="0" borderId="2" xfId="4" applyNumberFormat="1" applyFont="1" applyFill="1" applyBorder="1" applyAlignment="1">
      <alignment wrapText="1"/>
    </xf>
    <xf numFmtId="0" fontId="6" fillId="5" borderId="18" xfId="0" applyFont="1" applyFill="1" applyBorder="1" applyAlignment="1">
      <alignment horizontal="left" vertical="top" wrapText="1"/>
    </xf>
    <xf numFmtId="0" fontId="8" fillId="5" borderId="18"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19" xfId="0" applyFont="1" applyFill="1" applyBorder="1" applyAlignment="1">
      <alignment horizontal="left" vertical="top" wrapText="1"/>
    </xf>
    <xf numFmtId="164" fontId="8" fillId="2" borderId="6" xfId="0" applyNumberFormat="1" applyFont="1" applyFill="1" applyBorder="1" applyAlignment="1">
      <alignment horizontal="left" vertical="top" wrapText="1"/>
    </xf>
    <xf numFmtId="0" fontId="9" fillId="0" borderId="3" xfId="0" applyFont="1" applyFill="1" applyBorder="1" applyAlignment="1">
      <alignment vertical="top" wrapText="1"/>
    </xf>
    <xf numFmtId="0" fontId="26" fillId="0" borderId="0" xfId="0" applyFont="1" applyAlignment="1">
      <alignment horizontal="left" vertical="top" wrapText="1"/>
    </xf>
    <xf numFmtId="0" fontId="6" fillId="0" borderId="9" xfId="0" applyFont="1" applyBorder="1" applyAlignment="1">
      <alignment horizontal="left" vertical="top" wrapText="1"/>
    </xf>
    <xf numFmtId="0" fontId="8" fillId="0" borderId="10" xfId="0" applyFont="1" applyBorder="1" applyAlignment="1">
      <alignment horizontal="left" vertical="top" wrapText="1"/>
    </xf>
    <xf numFmtId="0" fontId="8" fillId="3" borderId="3" xfId="0" applyFont="1" applyFill="1" applyBorder="1" applyAlignment="1">
      <alignment horizontal="left" vertical="top" wrapText="1"/>
    </xf>
    <xf numFmtId="14" fontId="8" fillId="0" borderId="3" xfId="0" applyNumberFormat="1" applyFont="1" applyFill="1" applyBorder="1" applyAlignment="1">
      <alignment horizontal="left" vertical="top"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1" fillId="0" borderId="7" xfId="0" applyFont="1" applyFill="1" applyBorder="1" applyAlignment="1">
      <alignment horizontal="center" vertical="top" wrapText="1"/>
    </xf>
    <xf numFmtId="0" fontId="0" fillId="0" borderId="7" xfId="0" applyBorder="1" applyAlignment="1">
      <alignment horizontal="center" wrapText="1"/>
    </xf>
    <xf numFmtId="0" fontId="0" fillId="3" borderId="3" xfId="0" applyFill="1" applyBorder="1" applyAlignment="1">
      <alignment horizontal="left" vertical="top" wrapText="1"/>
    </xf>
    <xf numFmtId="0" fontId="0" fillId="0" borderId="3" xfId="0" applyFill="1" applyBorder="1" applyAlignment="1">
      <alignment horizontal="left" vertical="top" wrapText="1"/>
    </xf>
    <xf numFmtId="0" fontId="12" fillId="0" borderId="0" xfId="0" applyFont="1" applyFill="1" applyBorder="1" applyAlignment="1">
      <alignment horizontal="left" vertical="top" wrapText="1"/>
    </xf>
    <xf numFmtId="0" fontId="15" fillId="0" borderId="0" xfId="0" applyFont="1" applyBorder="1" applyAlignment="1">
      <alignment horizontal="left" vertical="top" wrapText="1"/>
    </xf>
    <xf numFmtId="0" fontId="9" fillId="0" borderId="3" xfId="0" applyFont="1" applyBorder="1" applyAlignment="1">
      <alignment horizontal="left" vertical="top" wrapText="1"/>
    </xf>
    <xf numFmtId="0" fontId="0" fillId="0" borderId="3" xfId="0" applyBorder="1" applyAlignment="1">
      <alignment horizontal="left" vertical="top" wrapText="1"/>
    </xf>
    <xf numFmtId="0" fontId="11" fillId="0" borderId="7" xfId="0" applyFont="1" applyBorder="1" applyAlignment="1">
      <alignment horizontal="center" vertical="center" wrapText="1"/>
    </xf>
    <xf numFmtId="0" fontId="0" fillId="0" borderId="7" xfId="0" applyBorder="1" applyAlignment="1">
      <alignment vertical="center" wrapText="1"/>
    </xf>
    <xf numFmtId="0" fontId="6" fillId="0" borderId="7" xfId="0" applyFont="1" applyFill="1" applyBorder="1" applyAlignment="1">
      <alignment horizontal="center" vertical="top" wrapText="1"/>
    </xf>
    <xf numFmtId="0" fontId="5" fillId="0" borderId="7" xfId="0" applyFont="1" applyBorder="1" applyAlignment="1">
      <alignment horizontal="center" wrapText="1"/>
    </xf>
    <xf numFmtId="0" fontId="21" fillId="0" borderId="0" xfId="0" applyFont="1" applyBorder="1" applyAlignment="1">
      <alignment horizontal="left" vertical="top" wrapText="1"/>
    </xf>
    <xf numFmtId="0" fontId="25" fillId="0" borderId="0" xfId="0" applyFont="1" applyAlignment="1">
      <alignment horizontal="left" vertical="top" wrapText="1"/>
    </xf>
    <xf numFmtId="0" fontId="6" fillId="0" borderId="7" xfId="0" applyFont="1" applyBorder="1" applyAlignment="1">
      <alignment horizontal="center" vertical="center" wrapText="1"/>
    </xf>
    <xf numFmtId="0" fontId="5" fillId="0" borderId="7" xfId="0" applyFont="1" applyBorder="1" applyAlignment="1">
      <alignment vertical="center" wrapText="1"/>
    </xf>
  </cellXfs>
  <cellStyles count="6">
    <cellStyle name="Comma" xfId="3" builtinId="3"/>
    <cellStyle name="Currency" xfId="4" builtinId="4"/>
    <cellStyle name="Normal" xfId="0" builtinId="0"/>
    <cellStyle name="Normal 2" xfId="1"/>
    <cellStyle name="Normal 3" xfId="2"/>
    <cellStyle name="Normal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nsonsc\AppData\Local\Microsoft\Windows\Temporary%20Internet%20Files\Content.Outlook\E7CTMGOG\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1"/>
  <sheetViews>
    <sheetView zoomScale="80" zoomScaleNormal="80" workbookViewId="0">
      <selection activeCell="F3" sqref="F3"/>
    </sheetView>
  </sheetViews>
  <sheetFormatPr defaultColWidth="9.140625" defaultRowHeight="15.75" x14ac:dyDescent="0.2"/>
  <cols>
    <col min="1" max="1" width="23.85546875" style="35" customWidth="1"/>
    <col min="2" max="2" width="96.85546875" style="35" customWidth="1"/>
    <col min="3" max="3" width="20.85546875" style="10" customWidth="1"/>
    <col min="4" max="4" width="23" style="10" bestFit="1" customWidth="1"/>
    <col min="5" max="5" width="25.28515625" style="10" bestFit="1" customWidth="1"/>
    <col min="6" max="6" width="23.140625" style="10" customWidth="1"/>
    <col min="7" max="7" width="22.7109375" style="10" customWidth="1"/>
    <col min="8" max="9" width="24.7109375" style="11" customWidth="1"/>
    <col min="10" max="10" width="9" style="35" bestFit="1" customWidth="1"/>
    <col min="11" max="11" width="24.7109375" style="35" customWidth="1"/>
    <col min="12" max="14" width="9" style="35" bestFit="1" customWidth="1"/>
    <col min="15" max="15" width="6.140625" style="35" bestFit="1" customWidth="1"/>
    <col min="16" max="16384" width="9.140625" style="35"/>
  </cols>
  <sheetData>
    <row r="1" spans="1:11" s="38" customFormat="1" x14ac:dyDescent="0.2">
      <c r="A1" s="107" t="s">
        <v>1</v>
      </c>
      <c r="B1" s="108"/>
      <c r="C1" s="109" t="s">
        <v>52</v>
      </c>
      <c r="D1" s="115"/>
      <c r="E1" s="30"/>
    </row>
    <row r="2" spans="1:11" s="38" customFormat="1" x14ac:dyDescent="0.2">
      <c r="A2" s="107" t="s">
        <v>2</v>
      </c>
      <c r="B2" s="108"/>
      <c r="C2" s="110">
        <v>42381</v>
      </c>
      <c r="D2" s="116"/>
      <c r="E2" s="30"/>
    </row>
    <row r="3" spans="1:11" s="38" customFormat="1" x14ac:dyDescent="0.2">
      <c r="A3" s="107" t="s">
        <v>3</v>
      </c>
      <c r="B3" s="108"/>
      <c r="C3" s="109" t="s">
        <v>32</v>
      </c>
      <c r="D3" s="115"/>
      <c r="E3" s="30"/>
    </row>
    <row r="4" spans="1:11" s="41" customFormat="1" ht="9" customHeight="1" x14ac:dyDescent="0.2">
      <c r="A4" s="24"/>
      <c r="B4" s="42"/>
      <c r="C4" s="8"/>
      <c r="D4" s="30"/>
      <c r="E4" s="30"/>
    </row>
    <row r="5" spans="1:11" s="41" customFormat="1" ht="37.5" customHeight="1" x14ac:dyDescent="0.2">
      <c r="A5" s="111" t="s">
        <v>50</v>
      </c>
      <c r="B5" s="112"/>
      <c r="C5" s="112"/>
      <c r="D5" s="112"/>
      <c r="E5" s="112"/>
      <c r="F5" s="112"/>
      <c r="G5" s="112"/>
      <c r="H5" s="112"/>
      <c r="I5" s="112"/>
    </row>
    <row r="6" spans="1:11" s="7" customFormat="1" ht="6.75" customHeight="1" x14ac:dyDescent="0.2">
      <c r="A6" s="5"/>
      <c r="B6" s="6"/>
      <c r="C6" s="43"/>
      <c r="D6" s="6"/>
      <c r="E6" s="6"/>
      <c r="F6" s="6"/>
      <c r="G6" s="6"/>
      <c r="H6" s="6"/>
      <c r="I6" s="6"/>
    </row>
    <row r="7" spans="1:11" ht="93" customHeight="1" x14ac:dyDescent="0.2">
      <c r="A7" s="117" t="s">
        <v>48</v>
      </c>
      <c r="B7" s="118"/>
      <c r="C7" s="118"/>
      <c r="D7" s="118"/>
      <c r="E7" s="118"/>
      <c r="F7" s="118"/>
      <c r="G7" s="118"/>
      <c r="H7" s="118"/>
      <c r="I7" s="118"/>
    </row>
    <row r="8" spans="1:11" ht="109.15" customHeight="1" x14ac:dyDescent="0.2">
      <c r="A8" s="117" t="s">
        <v>51</v>
      </c>
      <c r="B8" s="118"/>
      <c r="C8" s="118"/>
      <c r="D8" s="118"/>
      <c r="E8" s="118"/>
      <c r="F8" s="118"/>
      <c r="G8" s="118"/>
      <c r="H8" s="118"/>
      <c r="I8" s="118"/>
    </row>
    <row r="9" spans="1:11" x14ac:dyDescent="0.2">
      <c r="K9" s="73"/>
    </row>
    <row r="10" spans="1:11" x14ac:dyDescent="0.2">
      <c r="A10" s="9"/>
      <c r="B10" s="23" t="s">
        <v>26</v>
      </c>
      <c r="C10" s="44"/>
      <c r="D10" s="119" t="s">
        <v>14</v>
      </c>
      <c r="E10" s="120"/>
      <c r="F10" s="120"/>
      <c r="G10" s="120"/>
      <c r="H10" s="120"/>
      <c r="I10" s="120"/>
      <c r="K10" s="73"/>
    </row>
    <row r="11" spans="1:11" x14ac:dyDescent="0.2">
      <c r="B11" s="8"/>
      <c r="C11" s="31"/>
      <c r="D11" s="4"/>
      <c r="E11" s="4"/>
      <c r="F11" s="4"/>
      <c r="G11" s="4"/>
      <c r="H11" s="4"/>
      <c r="I11" s="4"/>
      <c r="K11" s="73"/>
    </row>
    <row r="12" spans="1:11" ht="88.9" customHeight="1" x14ac:dyDescent="0.2">
      <c r="A12" s="121" t="s">
        <v>49</v>
      </c>
      <c r="B12" s="40" t="s">
        <v>23</v>
      </c>
      <c r="C12" s="45" t="s">
        <v>0</v>
      </c>
      <c r="D12" s="20" t="s">
        <v>83</v>
      </c>
      <c r="E12" s="20" t="s">
        <v>84</v>
      </c>
      <c r="F12" s="20" t="s">
        <v>85</v>
      </c>
      <c r="G12" s="20" t="s">
        <v>86</v>
      </c>
      <c r="H12" s="20" t="s">
        <v>87</v>
      </c>
      <c r="I12" s="20" t="s">
        <v>6</v>
      </c>
    </row>
    <row r="13" spans="1:11" ht="56.45" customHeight="1" x14ac:dyDescent="0.2">
      <c r="A13" s="122"/>
      <c r="B13" s="27" t="s">
        <v>40</v>
      </c>
      <c r="C13" s="45" t="s">
        <v>0</v>
      </c>
      <c r="D13" s="20" t="s">
        <v>88</v>
      </c>
      <c r="E13" s="20" t="s">
        <v>89</v>
      </c>
      <c r="F13" s="20" t="s">
        <v>89</v>
      </c>
      <c r="G13" s="20" t="s">
        <v>89</v>
      </c>
      <c r="H13" s="20" t="s">
        <v>89</v>
      </c>
      <c r="I13" s="20" t="s">
        <v>6</v>
      </c>
    </row>
    <row r="14" spans="1:11" ht="34.5" customHeight="1" thickBot="1" x14ac:dyDescent="0.25">
      <c r="A14" s="36"/>
      <c r="B14" s="37" t="s">
        <v>27</v>
      </c>
      <c r="C14" s="45" t="s">
        <v>0</v>
      </c>
      <c r="D14" s="76" t="s">
        <v>28</v>
      </c>
      <c r="E14" s="76" t="s">
        <v>28</v>
      </c>
      <c r="F14" s="76" t="s">
        <v>28</v>
      </c>
      <c r="G14" s="76" t="s">
        <v>28</v>
      </c>
      <c r="H14" s="76" t="s">
        <v>28</v>
      </c>
      <c r="I14" s="76" t="s">
        <v>28</v>
      </c>
    </row>
    <row r="15" spans="1:11" ht="16.5" thickBot="1" x14ac:dyDescent="0.25">
      <c r="A15" s="39"/>
      <c r="B15" s="22" t="s">
        <v>15</v>
      </c>
      <c r="C15" s="46"/>
      <c r="D15" s="12"/>
      <c r="E15" s="12"/>
      <c r="F15" s="12"/>
      <c r="G15" s="12"/>
      <c r="H15" s="13"/>
      <c r="I15" s="13"/>
    </row>
    <row r="16" spans="1:11" x14ac:dyDescent="0.25">
      <c r="A16" s="14"/>
      <c r="B16" s="21" t="s">
        <v>41</v>
      </c>
      <c r="C16" s="77">
        <f>SUM(D16:I16)</f>
        <v>285747372</v>
      </c>
      <c r="D16" s="78">
        <v>0</v>
      </c>
      <c r="E16" s="78">
        <f>221337959+1354688</f>
        <v>222692647</v>
      </c>
      <c r="F16" s="78">
        <v>50538</v>
      </c>
      <c r="G16" s="78">
        <v>8769864</v>
      </c>
      <c r="H16" s="78">
        <f>28267186+25967137</f>
        <v>54234323</v>
      </c>
      <c r="I16" s="78"/>
    </row>
    <row r="17" spans="1:17" s="7" customFormat="1" ht="36" customHeight="1" x14ac:dyDescent="0.25">
      <c r="A17" s="71"/>
      <c r="B17" s="16" t="s">
        <v>44</v>
      </c>
      <c r="C17" s="77">
        <f>SUM(D17:I17)</f>
        <v>285747372</v>
      </c>
      <c r="D17" s="79"/>
      <c r="E17" s="79">
        <f>+E16</f>
        <v>222692647</v>
      </c>
      <c r="F17" s="79">
        <f t="shared" ref="F17:I17" si="0">+F16</f>
        <v>50538</v>
      </c>
      <c r="G17" s="79">
        <f t="shared" si="0"/>
        <v>8769864</v>
      </c>
      <c r="H17" s="79">
        <f t="shared" si="0"/>
        <v>54234323</v>
      </c>
      <c r="I17" s="79">
        <f t="shared" si="0"/>
        <v>0</v>
      </c>
    </row>
    <row r="18" spans="1:17" s="33" customFormat="1" ht="56.25" customHeight="1" thickBot="1" x14ac:dyDescent="0.3">
      <c r="A18" s="52"/>
      <c r="B18" s="53" t="s">
        <v>21</v>
      </c>
      <c r="C18" s="54" t="s">
        <v>42</v>
      </c>
      <c r="D18" s="80"/>
      <c r="E18" s="80"/>
      <c r="F18" s="80"/>
      <c r="G18" s="80"/>
      <c r="H18" s="80"/>
      <c r="I18" s="80"/>
    </row>
    <row r="19" spans="1:17" s="7" customFormat="1" ht="18" customHeight="1" thickBot="1" x14ac:dyDescent="0.25">
      <c r="A19" s="71"/>
      <c r="B19" s="74" t="s">
        <v>33</v>
      </c>
      <c r="C19" s="75"/>
      <c r="D19" s="75"/>
      <c r="E19" s="75"/>
      <c r="F19" s="75"/>
      <c r="G19" s="75"/>
      <c r="H19" s="75"/>
      <c r="I19" s="75"/>
    </row>
    <row r="20" spans="1:17" s="7" customFormat="1" ht="24.75" customHeight="1" thickBot="1" x14ac:dyDescent="0.3">
      <c r="A20" s="71"/>
      <c r="B20" s="72" t="s">
        <v>22</v>
      </c>
      <c r="C20" s="81">
        <f>SUM(D20:I20)</f>
        <v>1890113589.23</v>
      </c>
      <c r="D20" s="82">
        <f>+D61</f>
        <v>299132375.23000002</v>
      </c>
      <c r="E20" s="82">
        <f>1452225714+155000</f>
        <v>1452380714</v>
      </c>
      <c r="F20" s="82">
        <v>25000500</v>
      </c>
      <c r="G20" s="82">
        <v>7950000</v>
      </c>
      <c r="H20" s="82">
        <v>105650000</v>
      </c>
      <c r="I20" s="82">
        <v>0</v>
      </c>
    </row>
    <row r="21" spans="1:17" ht="16.5" thickBot="1" x14ac:dyDescent="0.3">
      <c r="A21" s="39"/>
      <c r="B21" s="22" t="s">
        <v>24</v>
      </c>
      <c r="C21" s="83"/>
      <c r="D21" s="84"/>
      <c r="E21" s="84"/>
      <c r="F21" s="84" t="s">
        <v>53</v>
      </c>
      <c r="G21" s="84"/>
      <c r="H21" s="85"/>
      <c r="I21" s="85"/>
    </row>
    <row r="22" spans="1:17" ht="69" customHeight="1" x14ac:dyDescent="0.25">
      <c r="A22" s="39"/>
      <c r="B22" s="29" t="s">
        <v>34</v>
      </c>
      <c r="C22" s="86">
        <f>+C17+C20</f>
        <v>2175860961.23</v>
      </c>
      <c r="D22" s="86">
        <f t="shared" ref="D22:I22" si="1">+D17+D20</f>
        <v>299132375.23000002</v>
      </c>
      <c r="E22" s="86">
        <f t="shared" si="1"/>
        <v>1675073361</v>
      </c>
      <c r="F22" s="86">
        <f t="shared" si="1"/>
        <v>25051038</v>
      </c>
      <c r="G22" s="86">
        <f t="shared" si="1"/>
        <v>16719864</v>
      </c>
      <c r="H22" s="86">
        <f t="shared" si="1"/>
        <v>159884323</v>
      </c>
      <c r="I22" s="86">
        <f t="shared" si="1"/>
        <v>0</v>
      </c>
    </row>
    <row r="23" spans="1:17" x14ac:dyDescent="0.2">
      <c r="A23" s="14"/>
      <c r="B23" s="39"/>
      <c r="C23" s="47"/>
      <c r="D23" s="8"/>
      <c r="E23" s="8"/>
      <c r="F23" s="8"/>
      <c r="G23" s="19"/>
      <c r="H23" s="8"/>
      <c r="I23" s="8"/>
    </row>
    <row r="24" spans="1:17" x14ac:dyDescent="0.2">
      <c r="A24" s="9"/>
      <c r="B24" s="23" t="s">
        <v>38</v>
      </c>
      <c r="C24" s="44"/>
      <c r="D24" s="119" t="s">
        <v>14</v>
      </c>
      <c r="E24" s="120"/>
      <c r="F24" s="120"/>
      <c r="G24" s="120"/>
      <c r="H24" s="120"/>
      <c r="I24" s="120"/>
    </row>
    <row r="25" spans="1:17" x14ac:dyDescent="0.2">
      <c r="A25" s="14"/>
      <c r="B25" s="39"/>
      <c r="C25" s="47"/>
      <c r="D25" s="8"/>
      <c r="E25" s="8"/>
      <c r="F25" s="8"/>
      <c r="G25" s="19"/>
      <c r="H25" s="8"/>
      <c r="I25" s="8"/>
    </row>
    <row r="26" spans="1:17" ht="80.45" customHeight="1" x14ac:dyDescent="0.2">
      <c r="A26" s="113" t="s">
        <v>37</v>
      </c>
      <c r="B26" s="40" t="s">
        <v>45</v>
      </c>
      <c r="C26" s="48" t="str">
        <f t="shared" ref="C26" si="2">C12</f>
        <v>Totals</v>
      </c>
      <c r="D26" s="20" t="s">
        <v>83</v>
      </c>
      <c r="E26" s="20" t="s">
        <v>84</v>
      </c>
      <c r="F26" s="20" t="s">
        <v>85</v>
      </c>
      <c r="G26" s="20" t="s">
        <v>86</v>
      </c>
      <c r="H26" s="20" t="s">
        <v>87</v>
      </c>
      <c r="I26" s="20" t="s">
        <v>6</v>
      </c>
      <c r="J26" s="8"/>
      <c r="K26" s="8"/>
      <c r="L26" s="8"/>
      <c r="M26" s="8"/>
      <c r="N26" s="8"/>
      <c r="O26" s="8"/>
      <c r="P26" s="8"/>
      <c r="Q26" s="8"/>
    </row>
    <row r="27" spans="1:17" ht="68.45" customHeight="1" x14ac:dyDescent="0.2">
      <c r="A27" s="114"/>
      <c r="B27" s="27" t="s">
        <v>46</v>
      </c>
      <c r="C27" s="48" t="str">
        <f t="shared" ref="C27" si="3">C13</f>
        <v>Totals</v>
      </c>
      <c r="D27" s="20" t="s">
        <v>88</v>
      </c>
      <c r="E27" s="20" t="s">
        <v>89</v>
      </c>
      <c r="F27" s="20" t="s">
        <v>89</v>
      </c>
      <c r="G27" s="20" t="s">
        <v>89</v>
      </c>
      <c r="H27" s="20" t="s">
        <v>89</v>
      </c>
      <c r="I27" s="20" t="s">
        <v>6</v>
      </c>
      <c r="J27" s="8"/>
      <c r="K27" s="8"/>
      <c r="L27" s="8"/>
      <c r="M27" s="8"/>
      <c r="N27" s="8"/>
      <c r="O27" s="8"/>
      <c r="P27" s="8"/>
      <c r="Q27" s="8"/>
    </row>
    <row r="28" spans="1:17" s="33" customFormat="1" x14ac:dyDescent="0.2">
      <c r="A28" s="52"/>
      <c r="B28" s="34" t="s">
        <v>35</v>
      </c>
      <c r="C28" s="34" t="s">
        <v>25</v>
      </c>
      <c r="D28" s="87"/>
      <c r="E28" s="87"/>
      <c r="F28" s="87"/>
      <c r="G28" s="87"/>
      <c r="H28" s="87"/>
      <c r="I28" s="87"/>
      <c r="J28" s="32"/>
      <c r="K28" s="32"/>
      <c r="L28" s="32"/>
      <c r="M28" s="32"/>
      <c r="N28" s="32"/>
      <c r="O28" s="32"/>
      <c r="P28" s="32"/>
      <c r="Q28" s="32"/>
    </row>
    <row r="29" spans="1:17" ht="53.25" customHeight="1" x14ac:dyDescent="0.2">
      <c r="A29" s="15"/>
      <c r="B29" s="18" t="s">
        <v>47</v>
      </c>
      <c r="C29" s="26">
        <f>C22</f>
        <v>2175860961.23</v>
      </c>
      <c r="D29" s="26">
        <f t="shared" ref="D29:I29" si="4">D22</f>
        <v>299132375.23000002</v>
      </c>
      <c r="E29" s="26">
        <f t="shared" si="4"/>
        <v>1675073361</v>
      </c>
      <c r="F29" s="26">
        <f t="shared" si="4"/>
        <v>25051038</v>
      </c>
      <c r="G29" s="26">
        <f t="shared" si="4"/>
        <v>16719864</v>
      </c>
      <c r="H29" s="26">
        <f t="shared" si="4"/>
        <v>159884323</v>
      </c>
      <c r="I29" s="26">
        <f t="shared" si="4"/>
        <v>0</v>
      </c>
      <c r="J29" s="8"/>
      <c r="K29" s="8"/>
      <c r="L29" s="8"/>
      <c r="M29" s="8"/>
      <c r="N29" s="8"/>
      <c r="O29" s="8"/>
      <c r="P29" s="8"/>
      <c r="Q29" s="8"/>
    </row>
    <row r="30" spans="1:17" s="33" customFormat="1" ht="52.5" customHeight="1" thickBot="1" x14ac:dyDescent="0.25">
      <c r="A30" s="25"/>
      <c r="B30" s="50" t="s">
        <v>13</v>
      </c>
      <c r="C30" s="51" t="s">
        <v>25</v>
      </c>
      <c r="D30" s="88"/>
      <c r="E30" s="88"/>
      <c r="F30" s="88"/>
      <c r="G30" s="89"/>
      <c r="H30" s="88"/>
      <c r="I30" s="88"/>
    </row>
    <row r="31" spans="1:17" ht="16.5" thickBot="1" x14ac:dyDescent="0.25">
      <c r="A31" s="39"/>
      <c r="B31" s="22" t="s">
        <v>36</v>
      </c>
      <c r="C31" s="46"/>
      <c r="D31" s="17"/>
      <c r="E31" s="17"/>
      <c r="F31" s="17"/>
      <c r="G31" s="1"/>
      <c r="H31" s="28"/>
      <c r="I31" s="28"/>
    </row>
    <row r="32" spans="1:17" s="9" customFormat="1" ht="21.75" customHeight="1" x14ac:dyDescent="0.2">
      <c r="A32" s="55"/>
      <c r="B32" s="69" t="s">
        <v>55</v>
      </c>
      <c r="C32" s="70">
        <f>SUM(D32:I32)</f>
        <v>26341709.486000001</v>
      </c>
      <c r="D32" s="70">
        <f t="shared" ref="D32:I32" si="5">SUM(D33:D36)</f>
        <v>974463.82</v>
      </c>
      <c r="E32" s="70">
        <f t="shared" si="5"/>
        <v>25367245.666000001</v>
      </c>
      <c r="F32" s="70">
        <f t="shared" si="5"/>
        <v>0</v>
      </c>
      <c r="G32" s="70">
        <f t="shared" si="5"/>
        <v>0</v>
      </c>
      <c r="H32" s="70">
        <f t="shared" si="5"/>
        <v>0</v>
      </c>
      <c r="I32" s="70">
        <f t="shared" si="5"/>
        <v>0</v>
      </c>
    </row>
    <row r="33" spans="1:9" s="58" customFormat="1" ht="27" customHeight="1" x14ac:dyDescent="0.2">
      <c r="A33" s="56"/>
      <c r="B33" s="57" t="s">
        <v>56</v>
      </c>
      <c r="C33" s="63"/>
      <c r="D33" s="63"/>
      <c r="E33" s="63"/>
      <c r="F33" s="63"/>
      <c r="G33" s="64"/>
      <c r="H33" s="63"/>
      <c r="I33" s="63"/>
    </row>
    <row r="34" spans="1:9" s="61" customFormat="1" ht="25.5" customHeight="1" x14ac:dyDescent="0.2">
      <c r="A34" s="59"/>
      <c r="B34" s="60" t="s">
        <v>57</v>
      </c>
      <c r="C34" s="63">
        <f t="shared" ref="C34:C60" si="6">SUM(D34:I34)</f>
        <v>25685521.486000001</v>
      </c>
      <c r="D34" s="63">
        <f>954463.82+20000</f>
        <v>974463.82</v>
      </c>
      <c r="E34" s="63">
        <v>24711057.666000001</v>
      </c>
      <c r="F34" s="63">
        <v>0</v>
      </c>
      <c r="G34" s="63">
        <v>0</v>
      </c>
      <c r="H34" s="63">
        <v>0</v>
      </c>
      <c r="I34" s="63">
        <v>0</v>
      </c>
    </row>
    <row r="35" spans="1:9" s="58" customFormat="1" ht="22.5" customHeight="1" x14ac:dyDescent="0.2">
      <c r="A35" s="56"/>
      <c r="B35" s="57" t="s">
        <v>58</v>
      </c>
      <c r="C35" s="63"/>
      <c r="D35" s="63"/>
      <c r="E35" s="63"/>
      <c r="F35" s="63"/>
      <c r="G35" s="64"/>
      <c r="H35" s="63"/>
      <c r="I35" s="63"/>
    </row>
    <row r="36" spans="1:9" s="66" customFormat="1" ht="21.75" customHeight="1" x14ac:dyDescent="0.2">
      <c r="A36" s="65"/>
      <c r="B36" s="60" t="s">
        <v>59</v>
      </c>
      <c r="C36" s="63">
        <f t="shared" si="6"/>
        <v>656188</v>
      </c>
      <c r="D36" s="63">
        <v>0</v>
      </c>
      <c r="E36" s="63">
        <v>656188</v>
      </c>
      <c r="F36" s="63">
        <v>0</v>
      </c>
      <c r="G36" s="63">
        <v>0</v>
      </c>
      <c r="H36" s="63">
        <v>0</v>
      </c>
      <c r="I36" s="63">
        <v>0</v>
      </c>
    </row>
    <row r="37" spans="1:9" s="9" customFormat="1" ht="27" customHeight="1" x14ac:dyDescent="0.2">
      <c r="A37" s="55"/>
      <c r="B37" s="69" t="s">
        <v>60</v>
      </c>
      <c r="C37" s="70">
        <f t="shared" si="6"/>
        <v>1053703579.48</v>
      </c>
      <c r="D37" s="70">
        <f t="shared" ref="D37:I37" si="7">SUM(D38:D43)</f>
        <v>246755254.82999998</v>
      </c>
      <c r="E37" s="70">
        <f t="shared" si="7"/>
        <v>678948324.64999998</v>
      </c>
      <c r="F37" s="70">
        <f t="shared" si="7"/>
        <v>0</v>
      </c>
      <c r="G37" s="70">
        <f t="shared" si="7"/>
        <v>0</v>
      </c>
      <c r="H37" s="70">
        <f t="shared" si="7"/>
        <v>128000000</v>
      </c>
      <c r="I37" s="70">
        <f t="shared" si="7"/>
        <v>0</v>
      </c>
    </row>
    <row r="38" spans="1:9" s="58" customFormat="1" ht="25.5" customHeight="1" x14ac:dyDescent="0.2">
      <c r="A38" s="56"/>
      <c r="B38" s="57" t="s">
        <v>61</v>
      </c>
      <c r="C38" s="63"/>
      <c r="D38" s="63"/>
      <c r="E38" s="63"/>
      <c r="F38" s="63"/>
      <c r="G38" s="64"/>
      <c r="H38" s="63"/>
      <c r="I38" s="63"/>
    </row>
    <row r="39" spans="1:9" s="61" customFormat="1" ht="22.5" customHeight="1" x14ac:dyDescent="0.2">
      <c r="A39" s="59"/>
      <c r="B39" s="60" t="s">
        <v>62</v>
      </c>
      <c r="C39" s="63">
        <f t="shared" si="6"/>
        <v>1022236137</v>
      </c>
      <c r="D39" s="63">
        <v>216479114</v>
      </c>
      <c r="E39" s="63">
        <v>677757023</v>
      </c>
      <c r="F39" s="63">
        <v>0</v>
      </c>
      <c r="G39" s="63">
        <v>0</v>
      </c>
      <c r="H39" s="63">
        <v>128000000</v>
      </c>
      <c r="I39" s="63">
        <v>0</v>
      </c>
    </row>
    <row r="40" spans="1:9" s="58" customFormat="1" ht="21.75" customHeight="1" x14ac:dyDescent="0.2">
      <c r="A40" s="56"/>
      <c r="B40" s="57" t="s">
        <v>63</v>
      </c>
      <c r="C40" s="63"/>
      <c r="D40" s="63"/>
      <c r="E40" s="63"/>
      <c r="F40" s="63"/>
      <c r="G40" s="64"/>
      <c r="H40" s="63"/>
      <c r="I40" s="63"/>
    </row>
    <row r="41" spans="1:9" s="61" customFormat="1" ht="27" customHeight="1" x14ac:dyDescent="0.2">
      <c r="A41" s="59"/>
      <c r="B41" s="60" t="s">
        <v>64</v>
      </c>
      <c r="C41" s="63">
        <f t="shared" si="6"/>
        <v>30276140.829999998</v>
      </c>
      <c r="D41" s="63">
        <v>30276140.829999998</v>
      </c>
      <c r="E41" s="63">
        <v>0</v>
      </c>
      <c r="F41" s="63">
        <v>0</v>
      </c>
      <c r="G41" s="63">
        <v>0</v>
      </c>
      <c r="H41" s="63">
        <v>0</v>
      </c>
      <c r="I41" s="63">
        <v>0</v>
      </c>
    </row>
    <row r="42" spans="1:9" s="58" customFormat="1" ht="25.5" customHeight="1" x14ac:dyDescent="0.2">
      <c r="A42" s="56"/>
      <c r="B42" s="57" t="s">
        <v>65</v>
      </c>
      <c r="C42" s="63"/>
      <c r="D42" s="63"/>
      <c r="E42" s="63"/>
      <c r="F42" s="63"/>
      <c r="G42" s="64"/>
      <c r="H42" s="63"/>
      <c r="I42" s="63"/>
    </row>
    <row r="43" spans="1:9" s="66" customFormat="1" ht="22.5" customHeight="1" x14ac:dyDescent="0.2">
      <c r="A43" s="65"/>
      <c r="B43" s="60" t="s">
        <v>66</v>
      </c>
      <c r="C43" s="63">
        <f t="shared" si="6"/>
        <v>1191301.6499999999</v>
      </c>
      <c r="D43" s="63">
        <v>0</v>
      </c>
      <c r="E43" s="63">
        <v>1191301.6499999999</v>
      </c>
      <c r="F43" s="63">
        <f t="shared" ref="F43" si="8">SUM(G43:L43)</f>
        <v>0</v>
      </c>
      <c r="G43" s="63">
        <f t="shared" ref="G43" si="9">SUM(H43:M43)</f>
        <v>0</v>
      </c>
      <c r="H43" s="63">
        <f t="shared" ref="H43" si="10">SUM(I43:N43)</f>
        <v>0</v>
      </c>
      <c r="I43" s="63">
        <f t="shared" ref="I43" si="11">SUM(J43:O43)</f>
        <v>0</v>
      </c>
    </row>
    <row r="44" spans="1:9" s="9" customFormat="1" ht="21.75" customHeight="1" x14ac:dyDescent="0.2">
      <c r="A44" s="55"/>
      <c r="B44" s="69" t="s">
        <v>67</v>
      </c>
      <c r="C44" s="70">
        <f t="shared" si="6"/>
        <v>344121843.85933405</v>
      </c>
      <c r="D44" s="70">
        <f>SUM(D45:D53)</f>
        <v>452656.58</v>
      </c>
      <c r="E44" s="70">
        <f t="shared" ref="E44:I44" si="12">SUM(E45:E53)</f>
        <v>343669187.27933407</v>
      </c>
      <c r="F44" s="70">
        <f t="shared" si="12"/>
        <v>0</v>
      </c>
      <c r="G44" s="70">
        <f t="shared" si="12"/>
        <v>0</v>
      </c>
      <c r="H44" s="70">
        <f t="shared" si="12"/>
        <v>0</v>
      </c>
      <c r="I44" s="70">
        <f t="shared" si="12"/>
        <v>0</v>
      </c>
    </row>
    <row r="45" spans="1:9" s="58" customFormat="1" ht="27" customHeight="1" x14ac:dyDescent="0.2">
      <c r="A45" s="56"/>
      <c r="B45" s="57" t="s">
        <v>54</v>
      </c>
      <c r="C45" s="63"/>
      <c r="D45" s="63"/>
      <c r="E45" s="63"/>
      <c r="F45" s="63"/>
      <c r="G45" s="64"/>
      <c r="H45" s="63"/>
      <c r="I45" s="63"/>
    </row>
    <row r="46" spans="1:9" s="61" customFormat="1" ht="25.5" customHeight="1" x14ac:dyDescent="0.2">
      <c r="A46" s="59"/>
      <c r="B46" s="60" t="s">
        <v>68</v>
      </c>
      <c r="C46" s="63">
        <f t="shared" si="6"/>
        <v>12270863.078046</v>
      </c>
      <c r="D46" s="63">
        <v>0</v>
      </c>
      <c r="E46" s="63">
        <v>12270863.078046</v>
      </c>
      <c r="F46" s="63">
        <v>0</v>
      </c>
      <c r="G46" s="63">
        <v>0</v>
      </c>
      <c r="H46" s="63">
        <v>0</v>
      </c>
      <c r="I46" s="63">
        <v>0</v>
      </c>
    </row>
    <row r="47" spans="1:9" s="61" customFormat="1" ht="22.5" customHeight="1" x14ac:dyDescent="0.2">
      <c r="A47" s="59"/>
      <c r="B47" s="60" t="s">
        <v>69</v>
      </c>
      <c r="C47" s="63">
        <f t="shared" si="6"/>
        <v>3912449.0973479995</v>
      </c>
      <c r="D47" s="63">
        <v>0</v>
      </c>
      <c r="E47" s="63">
        <v>3912449.0973479995</v>
      </c>
      <c r="F47" s="63">
        <v>0</v>
      </c>
      <c r="G47" s="63">
        <v>0</v>
      </c>
      <c r="H47" s="63">
        <v>0</v>
      </c>
      <c r="I47" s="63">
        <v>0</v>
      </c>
    </row>
    <row r="48" spans="1:9" s="58" customFormat="1" ht="21.75" customHeight="1" x14ac:dyDescent="0.2">
      <c r="A48" s="56"/>
      <c r="B48" s="57" t="s">
        <v>70</v>
      </c>
      <c r="C48" s="63"/>
      <c r="D48" s="63"/>
      <c r="E48" s="63"/>
      <c r="F48" s="63"/>
      <c r="G48" s="64"/>
      <c r="H48" s="63"/>
      <c r="I48" s="63"/>
    </row>
    <row r="49" spans="1:9" s="66" customFormat="1" ht="27" customHeight="1" x14ac:dyDescent="0.2">
      <c r="A49" s="65"/>
      <c r="B49" s="60" t="s">
        <v>71</v>
      </c>
      <c r="C49" s="63">
        <f t="shared" si="6"/>
        <v>21500699.699999999</v>
      </c>
      <c r="D49" s="63">
        <v>57270</v>
      </c>
      <c r="E49" s="63">
        <v>21443429.699999999</v>
      </c>
      <c r="F49" s="63">
        <v>0</v>
      </c>
      <c r="G49" s="63">
        <v>0</v>
      </c>
      <c r="H49" s="63">
        <v>0</v>
      </c>
      <c r="I49" s="63">
        <v>0</v>
      </c>
    </row>
    <row r="50" spans="1:9" s="68" customFormat="1" ht="25.5" customHeight="1" x14ac:dyDescent="0.2">
      <c r="A50" s="67"/>
      <c r="B50" s="57" t="s">
        <v>72</v>
      </c>
      <c r="C50" s="63"/>
      <c r="D50" s="63"/>
      <c r="E50" s="63"/>
      <c r="F50" s="63"/>
      <c r="G50" s="64"/>
      <c r="H50" s="63"/>
      <c r="I50" s="63"/>
    </row>
    <row r="51" spans="1:9" s="66" customFormat="1" ht="22.5" customHeight="1" x14ac:dyDescent="0.2">
      <c r="A51" s="65"/>
      <c r="B51" s="60" t="s">
        <v>73</v>
      </c>
      <c r="C51" s="63">
        <f t="shared" si="6"/>
        <v>1191301.6499999999</v>
      </c>
      <c r="D51" s="63">
        <v>0</v>
      </c>
      <c r="E51" s="63">
        <v>1191301.6499999999</v>
      </c>
      <c r="F51" s="63">
        <v>0</v>
      </c>
      <c r="G51" s="63">
        <v>0</v>
      </c>
      <c r="H51" s="63">
        <v>0</v>
      </c>
      <c r="I51" s="63">
        <v>0</v>
      </c>
    </row>
    <row r="52" spans="1:9" s="58" customFormat="1" ht="21.75" customHeight="1" x14ac:dyDescent="0.2">
      <c r="A52" s="56"/>
      <c r="B52" s="57" t="s">
        <v>74</v>
      </c>
      <c r="C52" s="63"/>
      <c r="D52" s="63"/>
      <c r="E52" s="63"/>
      <c r="F52" s="63"/>
      <c r="G52" s="64"/>
      <c r="H52" s="63"/>
      <c r="I52" s="63"/>
    </row>
    <row r="53" spans="1:9" s="61" customFormat="1" ht="27" customHeight="1" x14ac:dyDescent="0.2">
      <c r="A53" s="59"/>
      <c r="B53" s="60" t="s">
        <v>75</v>
      </c>
      <c r="C53" s="63">
        <f t="shared" si="6"/>
        <v>305246530.33394003</v>
      </c>
      <c r="D53" s="63">
        <v>395386.58</v>
      </c>
      <c r="E53" s="63">
        <v>304851143.75394005</v>
      </c>
      <c r="F53" s="63">
        <v>0</v>
      </c>
      <c r="G53" s="63">
        <v>0</v>
      </c>
      <c r="H53" s="63">
        <v>0</v>
      </c>
      <c r="I53" s="63">
        <v>0</v>
      </c>
    </row>
    <row r="54" spans="1:9" s="9" customFormat="1" ht="25.5" customHeight="1" x14ac:dyDescent="0.2">
      <c r="A54" s="55"/>
      <c r="B54" s="69" t="s">
        <v>76</v>
      </c>
      <c r="C54" s="70">
        <f t="shared" si="6"/>
        <v>76342296</v>
      </c>
      <c r="D54" s="70">
        <f>SUM(D55:D58)</f>
        <v>50000000</v>
      </c>
      <c r="E54" s="70">
        <f t="shared" ref="E54:I54" si="13">SUM(E55:E58)</f>
        <v>1342296</v>
      </c>
      <c r="F54" s="70">
        <f t="shared" si="13"/>
        <v>25000000</v>
      </c>
      <c r="G54" s="70">
        <f t="shared" si="13"/>
        <v>0</v>
      </c>
      <c r="H54" s="70">
        <f t="shared" si="13"/>
        <v>0</v>
      </c>
      <c r="I54" s="70">
        <f t="shared" si="13"/>
        <v>0</v>
      </c>
    </row>
    <row r="55" spans="1:9" s="58" customFormat="1" ht="22.5" customHeight="1" x14ac:dyDescent="0.2">
      <c r="A55" s="56"/>
      <c r="B55" s="57" t="s">
        <v>77</v>
      </c>
      <c r="C55" s="63"/>
      <c r="D55" s="63"/>
      <c r="E55" s="63"/>
      <c r="F55" s="63"/>
      <c r="G55" s="64"/>
      <c r="H55" s="63"/>
      <c r="I55" s="63"/>
    </row>
    <row r="56" spans="1:9" s="61" customFormat="1" ht="21.75" customHeight="1" x14ac:dyDescent="0.2">
      <c r="A56" s="59"/>
      <c r="B56" s="60" t="s">
        <v>78</v>
      </c>
      <c r="C56" s="63">
        <f t="shared" si="6"/>
        <v>75000000</v>
      </c>
      <c r="D56" s="63">
        <v>50000000</v>
      </c>
      <c r="E56" s="63">
        <v>0</v>
      </c>
      <c r="F56" s="63">
        <v>25000000</v>
      </c>
      <c r="G56" s="63">
        <v>0</v>
      </c>
      <c r="H56" s="63">
        <v>0</v>
      </c>
      <c r="I56" s="63">
        <v>0</v>
      </c>
    </row>
    <row r="57" spans="1:9" s="58" customFormat="1" ht="27" customHeight="1" x14ac:dyDescent="0.2">
      <c r="A57" s="56"/>
      <c r="B57" s="57" t="s">
        <v>79</v>
      </c>
      <c r="C57" s="63"/>
      <c r="D57" s="63"/>
      <c r="E57" s="63"/>
      <c r="F57" s="63"/>
      <c r="G57" s="64"/>
      <c r="H57" s="63"/>
      <c r="I57" s="63"/>
    </row>
    <row r="58" spans="1:9" s="66" customFormat="1" ht="25.5" customHeight="1" x14ac:dyDescent="0.2">
      <c r="A58" s="65"/>
      <c r="B58" s="60" t="s">
        <v>80</v>
      </c>
      <c r="C58" s="63">
        <f t="shared" si="6"/>
        <v>1342296</v>
      </c>
      <c r="D58" s="63">
        <v>0</v>
      </c>
      <c r="E58" s="63">
        <v>1342296</v>
      </c>
      <c r="F58" s="63">
        <v>0</v>
      </c>
      <c r="G58" s="63">
        <v>0</v>
      </c>
      <c r="H58" s="63">
        <v>0</v>
      </c>
      <c r="I58" s="63">
        <v>0</v>
      </c>
    </row>
    <row r="59" spans="1:9" s="9" customFormat="1" ht="31.5" x14ac:dyDescent="0.2">
      <c r="A59" s="55"/>
      <c r="B59" s="69" t="s">
        <v>81</v>
      </c>
      <c r="C59" s="70">
        <f t="shared" si="6"/>
        <v>114366773</v>
      </c>
      <c r="D59" s="70">
        <v>0</v>
      </c>
      <c r="E59" s="70">
        <v>110788052</v>
      </c>
      <c r="F59" s="70">
        <v>0</v>
      </c>
      <c r="G59" s="70">
        <v>3578721</v>
      </c>
      <c r="H59" s="70">
        <v>0</v>
      </c>
      <c r="I59" s="70">
        <v>0</v>
      </c>
    </row>
    <row r="60" spans="1:9" s="9" customFormat="1" ht="21.75" customHeight="1" x14ac:dyDescent="0.2">
      <c r="A60" s="55"/>
      <c r="B60" s="69" t="s">
        <v>82</v>
      </c>
      <c r="C60" s="70">
        <f t="shared" si="6"/>
        <v>261524022</v>
      </c>
      <c r="D60" s="70">
        <f>100000+25000+800000+25000</f>
        <v>950000</v>
      </c>
      <c r="E60" s="70">
        <f>256827992-177839</f>
        <v>256650153</v>
      </c>
      <c r="F60" s="70">
        <v>0</v>
      </c>
      <c r="G60" s="70">
        <v>3923869</v>
      </c>
      <c r="H60" s="70">
        <v>0</v>
      </c>
      <c r="I60" s="70">
        <v>0</v>
      </c>
    </row>
    <row r="61" spans="1:9" ht="55.5" customHeight="1" x14ac:dyDescent="0.2">
      <c r="A61" s="39"/>
      <c r="B61" s="18" t="s">
        <v>43</v>
      </c>
      <c r="C61" s="62">
        <f>SUM(C32,C37,C44,C54,C59,C60)</f>
        <v>1876400223.8253341</v>
      </c>
      <c r="D61" s="62">
        <f t="shared" ref="D61:I61" si="14">SUM(D32,D37,D44,D54,D59,D60)</f>
        <v>299132375.23000002</v>
      </c>
      <c r="E61" s="62">
        <f t="shared" si="14"/>
        <v>1416765258.5953341</v>
      </c>
      <c r="F61" s="62">
        <f t="shared" si="14"/>
        <v>25000000</v>
      </c>
      <c r="G61" s="62">
        <f t="shared" si="14"/>
        <v>7502590</v>
      </c>
      <c r="H61" s="62">
        <f t="shared" si="14"/>
        <v>128000000</v>
      </c>
      <c r="I61" s="62">
        <f t="shared" si="14"/>
        <v>0</v>
      </c>
    </row>
  </sheetData>
  <mergeCells count="13">
    <mergeCell ref="A26:A27"/>
    <mergeCell ref="A5:I5"/>
    <mergeCell ref="A1:B1"/>
    <mergeCell ref="C1:D1"/>
    <mergeCell ref="A2:B2"/>
    <mergeCell ref="C2:D2"/>
    <mergeCell ref="A3:B3"/>
    <mergeCell ref="C3:D3"/>
    <mergeCell ref="A7:I7"/>
    <mergeCell ref="A8:I8"/>
    <mergeCell ref="D10:I10"/>
    <mergeCell ref="A12:A13"/>
    <mergeCell ref="D24:I24"/>
  </mergeCells>
  <pageMargins left="0.7" right="0.7" top="0.75" bottom="0.75" header="0.3" footer="0.3"/>
  <pageSetup paperSize="17" scale="71" fitToHeight="0" orientation="landscape" r:id="rId1"/>
  <headerFooter>
    <oddHeader>&amp;L&amp;"Calibri Light,Bold"&amp;24Strategic Budgeting</oddHeader>
  </headerFooter>
  <rowBreaks count="1" manualBreakCount="1">
    <brk id="23"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9"/>
  <sheetViews>
    <sheetView tabSelected="1" workbookViewId="0">
      <selection activeCell="C4" sqref="C4"/>
    </sheetView>
  </sheetViews>
  <sheetFormatPr defaultColWidth="9.140625" defaultRowHeight="15.75" x14ac:dyDescent="0.2"/>
  <cols>
    <col min="1" max="1" width="20.140625" style="94" customWidth="1"/>
    <col min="2" max="2" width="130.28515625" style="94" customWidth="1"/>
    <col min="3" max="3" width="20.85546875" style="10" customWidth="1"/>
    <col min="4" max="4" width="23" style="10" bestFit="1" customWidth="1"/>
    <col min="5" max="6" width="23" style="10" customWidth="1"/>
    <col min="7" max="7" width="25.28515625" style="10" bestFit="1" customWidth="1"/>
    <col min="8" max="8" width="23.140625" style="10" customWidth="1"/>
    <col min="9" max="9" width="22.7109375" style="10" customWidth="1"/>
    <col min="10" max="11" width="24.7109375" style="11" customWidth="1"/>
    <col min="12" max="12" width="9" style="94" bestFit="1" customWidth="1"/>
    <col min="13" max="13" width="24.7109375" style="94" customWidth="1"/>
    <col min="14" max="16" width="9" style="94" bestFit="1" customWidth="1"/>
    <col min="17" max="17" width="6.140625" style="94" bestFit="1" customWidth="1"/>
    <col min="18" max="16384" width="9.140625" style="94"/>
  </cols>
  <sheetData>
    <row r="1" spans="1:13" s="92" customFormat="1" ht="15.75" customHeight="1" x14ac:dyDescent="0.2">
      <c r="A1" s="107" t="s">
        <v>1</v>
      </c>
      <c r="B1" s="108"/>
      <c r="C1" s="109" t="s">
        <v>52</v>
      </c>
      <c r="D1" s="115"/>
      <c r="E1" s="98"/>
      <c r="F1" s="98"/>
      <c r="G1" s="30"/>
    </row>
    <row r="2" spans="1:13" s="92" customFormat="1" x14ac:dyDescent="0.2">
      <c r="A2" s="107" t="s">
        <v>2</v>
      </c>
      <c r="B2" s="108"/>
      <c r="C2" s="110">
        <v>42381</v>
      </c>
      <c r="D2" s="116"/>
      <c r="E2" s="30"/>
      <c r="F2" s="30"/>
      <c r="G2" s="30"/>
    </row>
    <row r="3" spans="1:13" s="92" customFormat="1" x14ac:dyDescent="0.2">
      <c r="A3" s="107" t="s">
        <v>3</v>
      </c>
      <c r="B3" s="108"/>
      <c r="C3" s="109" t="s">
        <v>32</v>
      </c>
      <c r="D3" s="115"/>
      <c r="E3" s="98"/>
      <c r="F3" s="98"/>
      <c r="G3" s="30"/>
    </row>
    <row r="4" spans="1:13" s="92" customFormat="1" x14ac:dyDescent="0.2">
      <c r="A4" s="96"/>
      <c r="B4" s="90"/>
      <c r="C4" s="95"/>
      <c r="D4" s="30"/>
      <c r="E4" s="30"/>
      <c r="F4" s="30"/>
      <c r="G4" s="30"/>
    </row>
    <row r="5" spans="1:13" s="92" customFormat="1" ht="14.25" x14ac:dyDescent="0.2">
      <c r="A5" s="125" t="s">
        <v>50</v>
      </c>
      <c r="B5" s="126"/>
      <c r="C5" s="126"/>
      <c r="D5" s="126"/>
      <c r="E5" s="126"/>
      <c r="F5" s="126"/>
      <c r="G5" s="126"/>
      <c r="H5" s="126"/>
      <c r="I5" s="126"/>
      <c r="J5" s="126"/>
      <c r="K5" s="126"/>
    </row>
    <row r="6" spans="1:13" s="7" customFormat="1" x14ac:dyDescent="0.2">
      <c r="A6" s="5"/>
      <c r="B6" s="6"/>
      <c r="C6" s="43"/>
      <c r="D6" s="6"/>
      <c r="E6" s="6"/>
      <c r="F6" s="6"/>
      <c r="G6" s="6"/>
      <c r="H6" s="6"/>
      <c r="I6" s="6"/>
      <c r="J6" s="6"/>
      <c r="K6" s="6"/>
    </row>
    <row r="7" spans="1:13" ht="16.5" x14ac:dyDescent="0.2">
      <c r="A7" s="117" t="s">
        <v>48</v>
      </c>
      <c r="B7" s="118"/>
      <c r="C7" s="118"/>
      <c r="D7" s="118"/>
      <c r="E7" s="118"/>
      <c r="F7" s="118"/>
      <c r="G7" s="118"/>
      <c r="H7" s="118"/>
      <c r="I7" s="118"/>
      <c r="J7" s="118"/>
      <c r="K7" s="118"/>
    </row>
    <row r="8" spans="1:13" ht="16.5" x14ac:dyDescent="0.2">
      <c r="A8" s="117" t="s">
        <v>51</v>
      </c>
      <c r="B8" s="118"/>
      <c r="C8" s="118"/>
      <c r="D8" s="118"/>
      <c r="E8" s="118"/>
      <c r="F8" s="118"/>
      <c r="G8" s="118"/>
      <c r="H8" s="118"/>
      <c r="I8" s="118"/>
      <c r="J8" s="118"/>
      <c r="K8" s="118"/>
    </row>
    <row r="9" spans="1:13" x14ac:dyDescent="0.2">
      <c r="M9" s="73"/>
    </row>
    <row r="10" spans="1:13" x14ac:dyDescent="0.2">
      <c r="A10" s="9"/>
      <c r="B10" s="23" t="s">
        <v>26</v>
      </c>
      <c r="C10" s="44"/>
      <c r="D10" s="119" t="s">
        <v>14</v>
      </c>
      <c r="E10" s="119"/>
      <c r="F10" s="119"/>
      <c r="G10" s="120"/>
      <c r="H10" s="120"/>
      <c r="I10" s="120"/>
      <c r="J10" s="120"/>
      <c r="K10" s="120"/>
      <c r="M10" s="73"/>
    </row>
    <row r="11" spans="1:13" x14ac:dyDescent="0.2">
      <c r="B11" s="95"/>
      <c r="C11" s="31"/>
      <c r="D11" s="97"/>
      <c r="E11" s="97"/>
      <c r="F11" s="97"/>
      <c r="G11" s="97"/>
      <c r="H11" s="97"/>
      <c r="I11" s="97"/>
      <c r="J11" s="97"/>
      <c r="K11" s="97"/>
      <c r="M11" s="73"/>
    </row>
    <row r="12" spans="1:13" ht="63" x14ac:dyDescent="0.2">
      <c r="A12" s="127" t="s">
        <v>98</v>
      </c>
      <c r="B12" s="93" t="s">
        <v>23</v>
      </c>
      <c r="C12" s="45" t="s">
        <v>0</v>
      </c>
      <c r="D12" s="91" t="s">
        <v>83</v>
      </c>
      <c r="E12" s="91" t="s">
        <v>90</v>
      </c>
      <c r="F12" s="91" t="s">
        <v>100</v>
      </c>
      <c r="G12" s="91" t="s">
        <v>84</v>
      </c>
      <c r="H12" s="91" t="s">
        <v>85</v>
      </c>
      <c r="I12" s="91" t="s">
        <v>86</v>
      </c>
      <c r="J12" s="91" t="s">
        <v>87</v>
      </c>
      <c r="K12" s="91" t="s">
        <v>6</v>
      </c>
    </row>
    <row r="13" spans="1:13" x14ac:dyDescent="0.2">
      <c r="A13" s="128"/>
      <c r="B13" s="27" t="s">
        <v>40</v>
      </c>
      <c r="C13" s="45" t="s">
        <v>0</v>
      </c>
      <c r="D13" s="91" t="s">
        <v>88</v>
      </c>
      <c r="E13" s="91" t="s">
        <v>88</v>
      </c>
      <c r="F13" s="91" t="s">
        <v>88</v>
      </c>
      <c r="G13" s="91" t="s">
        <v>89</v>
      </c>
      <c r="H13" s="91" t="s">
        <v>89</v>
      </c>
      <c r="I13" s="91" t="s">
        <v>89</v>
      </c>
      <c r="J13" s="91" t="s">
        <v>89</v>
      </c>
      <c r="K13" s="91" t="s">
        <v>6</v>
      </c>
    </row>
    <row r="14" spans="1:13" ht="32.25" thickBot="1" x14ac:dyDescent="0.25">
      <c r="A14" s="36"/>
      <c r="B14" s="37" t="s">
        <v>27</v>
      </c>
      <c r="C14" s="45" t="s">
        <v>0</v>
      </c>
      <c r="D14" s="76" t="s">
        <v>91</v>
      </c>
      <c r="E14" s="76" t="s">
        <v>92</v>
      </c>
      <c r="F14" s="76" t="s">
        <v>93</v>
      </c>
      <c r="G14" s="76" t="s">
        <v>28</v>
      </c>
      <c r="H14" s="76" t="s">
        <v>28</v>
      </c>
      <c r="I14" s="76" t="s">
        <v>28</v>
      </c>
      <c r="J14" s="76" t="s">
        <v>28</v>
      </c>
      <c r="K14" s="76" t="s">
        <v>28</v>
      </c>
    </row>
    <row r="15" spans="1:13" ht="16.5" thickBot="1" x14ac:dyDescent="0.25">
      <c r="A15" s="90"/>
      <c r="B15" s="22" t="s">
        <v>15</v>
      </c>
      <c r="C15" s="46"/>
      <c r="D15" s="12"/>
      <c r="E15" s="12"/>
      <c r="F15" s="12"/>
      <c r="G15" s="12"/>
      <c r="H15" s="12"/>
      <c r="I15" s="12"/>
      <c r="J15" s="13"/>
      <c r="K15" s="13"/>
    </row>
    <row r="16" spans="1:13" x14ac:dyDescent="0.25">
      <c r="A16" s="14"/>
      <c r="B16" s="21" t="s">
        <v>94</v>
      </c>
      <c r="C16" s="77">
        <f>SUM(D16:K16)</f>
        <v>22350000</v>
      </c>
      <c r="D16" s="78">
        <f>+D65-D20</f>
        <v>0</v>
      </c>
      <c r="E16" s="78">
        <f t="shared" ref="E16:K16" si="0">+E65-E20</f>
        <v>0</v>
      </c>
      <c r="F16" s="78">
        <f t="shared" si="0"/>
        <v>0</v>
      </c>
      <c r="G16" s="78">
        <v>0</v>
      </c>
      <c r="H16" s="78">
        <v>0</v>
      </c>
      <c r="I16" s="78">
        <v>0</v>
      </c>
      <c r="J16" s="78">
        <f t="shared" si="0"/>
        <v>22350000</v>
      </c>
      <c r="K16" s="78">
        <f t="shared" si="0"/>
        <v>0</v>
      </c>
    </row>
    <row r="17" spans="1:19" s="7" customFormat="1" x14ac:dyDescent="0.25">
      <c r="A17" s="71"/>
      <c r="B17" s="16" t="s">
        <v>44</v>
      </c>
      <c r="C17" s="77">
        <f>SUM(D17:K17)</f>
        <v>22350000</v>
      </c>
      <c r="D17" s="79">
        <f t="shared" ref="D17:F17" si="1">+D16</f>
        <v>0</v>
      </c>
      <c r="E17" s="79">
        <f t="shared" si="1"/>
        <v>0</v>
      </c>
      <c r="F17" s="79">
        <f t="shared" si="1"/>
        <v>0</v>
      </c>
      <c r="G17" s="79">
        <f>+G16</f>
        <v>0</v>
      </c>
      <c r="H17" s="79">
        <f t="shared" ref="H17:K17" si="2">+H16</f>
        <v>0</v>
      </c>
      <c r="I17" s="79">
        <f t="shared" si="2"/>
        <v>0</v>
      </c>
      <c r="J17" s="79">
        <f t="shared" si="2"/>
        <v>22350000</v>
      </c>
      <c r="K17" s="79">
        <f t="shared" si="2"/>
        <v>0</v>
      </c>
    </row>
    <row r="18" spans="1:19" s="33" customFormat="1" ht="48" thickBot="1" x14ac:dyDescent="0.3">
      <c r="A18" s="52"/>
      <c r="B18" s="53" t="s">
        <v>21</v>
      </c>
      <c r="C18" s="54" t="s">
        <v>42</v>
      </c>
      <c r="D18" s="99"/>
      <c r="E18" s="99"/>
      <c r="F18" s="99"/>
      <c r="G18" s="99"/>
      <c r="H18" s="99"/>
      <c r="I18" s="99"/>
      <c r="J18" s="99"/>
      <c r="K18" s="99"/>
    </row>
    <row r="19" spans="1:19" s="7" customFormat="1" ht="16.5" thickBot="1" x14ac:dyDescent="0.25">
      <c r="A19" s="71"/>
      <c r="B19" s="100" t="s">
        <v>33</v>
      </c>
      <c r="C19" s="101"/>
      <c r="D19" s="102"/>
      <c r="E19" s="102"/>
      <c r="F19" s="102"/>
      <c r="G19" s="102"/>
      <c r="H19" s="102"/>
      <c r="I19" s="102"/>
      <c r="J19" s="102"/>
      <c r="K19" s="103"/>
    </row>
    <row r="20" spans="1:19" s="7" customFormat="1" ht="16.5" thickBot="1" x14ac:dyDescent="0.3">
      <c r="A20" s="71"/>
      <c r="B20" s="72" t="s">
        <v>22</v>
      </c>
      <c r="C20" s="81">
        <f>SUM(D20:K20)</f>
        <v>1890113589.23</v>
      </c>
      <c r="D20" s="82">
        <f>+D65</f>
        <v>32653261.229999997</v>
      </c>
      <c r="E20" s="82">
        <f>+E65</f>
        <v>50000000</v>
      </c>
      <c r="F20" s="82">
        <f>+F65</f>
        <v>216479114</v>
      </c>
      <c r="G20" s="82">
        <f>1452225714+155000</f>
        <v>1452380714</v>
      </c>
      <c r="H20" s="82">
        <v>25000500</v>
      </c>
      <c r="I20" s="82">
        <v>7950000</v>
      </c>
      <c r="J20" s="82">
        <v>105650000</v>
      </c>
      <c r="K20" s="82">
        <v>0</v>
      </c>
    </row>
    <row r="21" spans="1:19" ht="16.5" thickBot="1" x14ac:dyDescent="0.3">
      <c r="A21" s="90"/>
      <c r="B21" s="22" t="s">
        <v>24</v>
      </c>
      <c r="C21" s="83"/>
      <c r="D21" s="84"/>
      <c r="E21" s="84"/>
      <c r="F21" s="84"/>
      <c r="G21" s="84"/>
      <c r="H21" s="84" t="s">
        <v>53</v>
      </c>
      <c r="I21" s="84"/>
      <c r="J21" s="85"/>
      <c r="K21" s="85"/>
    </row>
    <row r="22" spans="1:19" ht="31.5" x14ac:dyDescent="0.25">
      <c r="A22" s="90"/>
      <c r="B22" s="29" t="s">
        <v>34</v>
      </c>
      <c r="C22" s="86">
        <f>+C17+C20</f>
        <v>1912463589.23</v>
      </c>
      <c r="D22" s="86">
        <f t="shared" ref="D22:K22" si="3">+D17+D20</f>
        <v>32653261.229999997</v>
      </c>
      <c r="E22" s="86">
        <f t="shared" si="3"/>
        <v>50000000</v>
      </c>
      <c r="F22" s="86">
        <f t="shared" si="3"/>
        <v>216479114</v>
      </c>
      <c r="G22" s="86">
        <f t="shared" si="3"/>
        <v>1452380714</v>
      </c>
      <c r="H22" s="86">
        <f t="shared" si="3"/>
        <v>25000500</v>
      </c>
      <c r="I22" s="86">
        <f t="shared" si="3"/>
        <v>7950000</v>
      </c>
      <c r="J22" s="86">
        <f t="shared" si="3"/>
        <v>128000000</v>
      </c>
      <c r="K22" s="86">
        <f t="shared" si="3"/>
        <v>0</v>
      </c>
    </row>
    <row r="23" spans="1:19" x14ac:dyDescent="0.2">
      <c r="A23" s="14"/>
      <c r="B23" s="90"/>
      <c r="C23" s="47"/>
      <c r="D23" s="95"/>
      <c r="E23" s="95"/>
      <c r="F23" s="95"/>
      <c r="G23" s="95"/>
      <c r="H23" s="95"/>
      <c r="I23" s="19"/>
      <c r="J23" s="95"/>
      <c r="K23" s="95"/>
    </row>
    <row r="24" spans="1:19" x14ac:dyDescent="0.2">
      <c r="A24" s="9"/>
      <c r="B24" s="23" t="s">
        <v>38</v>
      </c>
      <c r="C24" s="44"/>
      <c r="D24" s="119" t="s">
        <v>14</v>
      </c>
      <c r="E24" s="119"/>
      <c r="F24" s="119"/>
      <c r="G24" s="120"/>
      <c r="H24" s="120"/>
      <c r="I24" s="120"/>
      <c r="J24" s="120"/>
      <c r="K24" s="120"/>
    </row>
    <row r="25" spans="1:19" x14ac:dyDescent="0.2">
      <c r="A25" s="14"/>
      <c r="B25" s="90"/>
      <c r="C25" s="47"/>
      <c r="D25" s="95"/>
      <c r="E25" s="95"/>
      <c r="F25" s="95"/>
      <c r="G25" s="95"/>
      <c r="H25" s="95"/>
      <c r="I25" s="19"/>
      <c r="J25" s="95"/>
      <c r="K25" s="95"/>
    </row>
    <row r="26" spans="1:19" ht="63" x14ac:dyDescent="0.2">
      <c r="A26" s="123" t="s">
        <v>99</v>
      </c>
      <c r="B26" s="93" t="s">
        <v>45</v>
      </c>
      <c r="C26" s="48" t="str">
        <f t="shared" ref="C26:C27" si="4">C12</f>
        <v>Totals</v>
      </c>
      <c r="D26" s="91" t="s">
        <v>83</v>
      </c>
      <c r="E26" s="91" t="s">
        <v>90</v>
      </c>
      <c r="F26" s="91" t="s">
        <v>100</v>
      </c>
      <c r="G26" s="91" t="s">
        <v>84</v>
      </c>
      <c r="H26" s="91" t="s">
        <v>85</v>
      </c>
      <c r="I26" s="91" t="s">
        <v>86</v>
      </c>
      <c r="J26" s="91" t="s">
        <v>87</v>
      </c>
      <c r="K26" s="91" t="s">
        <v>6</v>
      </c>
      <c r="L26" s="95"/>
      <c r="M26" s="95"/>
      <c r="N26" s="95"/>
      <c r="O26" s="95"/>
      <c r="P26" s="95"/>
      <c r="Q26" s="95"/>
      <c r="R26" s="95"/>
      <c r="S26" s="95"/>
    </row>
    <row r="27" spans="1:19" x14ac:dyDescent="0.2">
      <c r="A27" s="124"/>
      <c r="B27" s="27" t="s">
        <v>46</v>
      </c>
      <c r="C27" s="48" t="str">
        <f t="shared" si="4"/>
        <v>Totals</v>
      </c>
      <c r="D27" s="91" t="s">
        <v>88</v>
      </c>
      <c r="E27" s="91" t="s">
        <v>88</v>
      </c>
      <c r="F27" s="91" t="s">
        <v>88</v>
      </c>
      <c r="G27" s="91" t="s">
        <v>89</v>
      </c>
      <c r="H27" s="91" t="s">
        <v>89</v>
      </c>
      <c r="I27" s="91" t="s">
        <v>89</v>
      </c>
      <c r="J27" s="91" t="s">
        <v>89</v>
      </c>
      <c r="K27" s="91" t="s">
        <v>6</v>
      </c>
      <c r="L27" s="95"/>
      <c r="M27" s="95"/>
      <c r="N27" s="95"/>
      <c r="O27" s="95"/>
      <c r="P27" s="95"/>
      <c r="Q27" s="95"/>
      <c r="R27" s="95"/>
      <c r="S27" s="95"/>
    </row>
    <row r="28" spans="1:19" s="33" customFormat="1" x14ac:dyDescent="0.2">
      <c r="A28" s="52"/>
      <c r="B28" s="34" t="s">
        <v>35</v>
      </c>
      <c r="C28" s="34" t="s">
        <v>25</v>
      </c>
      <c r="D28" s="87"/>
      <c r="E28" s="87"/>
      <c r="F28" s="87"/>
      <c r="G28" s="87"/>
      <c r="H28" s="87"/>
      <c r="I28" s="87"/>
      <c r="J28" s="87"/>
      <c r="K28" s="87"/>
      <c r="L28" s="32"/>
      <c r="M28" s="32"/>
      <c r="N28" s="32"/>
      <c r="O28" s="32"/>
      <c r="P28" s="32"/>
      <c r="Q28" s="32"/>
      <c r="R28" s="32"/>
      <c r="S28" s="32"/>
    </row>
    <row r="29" spans="1:19" ht="31.5" x14ac:dyDescent="0.2">
      <c r="A29" s="15"/>
      <c r="B29" s="18" t="s">
        <v>47</v>
      </c>
      <c r="C29" s="26">
        <f>C22</f>
        <v>1912463589.23</v>
      </c>
      <c r="D29" s="26">
        <f>D22</f>
        <v>32653261.229999997</v>
      </c>
      <c r="E29" s="26">
        <f t="shared" ref="E29:K29" si="5">E22</f>
        <v>50000000</v>
      </c>
      <c r="F29" s="26">
        <f t="shared" si="5"/>
        <v>216479114</v>
      </c>
      <c r="G29" s="26">
        <f t="shared" si="5"/>
        <v>1452380714</v>
      </c>
      <c r="H29" s="26">
        <f t="shared" si="5"/>
        <v>25000500</v>
      </c>
      <c r="I29" s="26">
        <f t="shared" si="5"/>
        <v>7950000</v>
      </c>
      <c r="J29" s="26">
        <f t="shared" si="5"/>
        <v>128000000</v>
      </c>
      <c r="K29" s="26">
        <f t="shared" si="5"/>
        <v>0</v>
      </c>
      <c r="L29" s="95"/>
      <c r="M29" s="95"/>
      <c r="N29" s="95"/>
      <c r="O29" s="95"/>
      <c r="P29" s="95"/>
      <c r="Q29" s="95"/>
      <c r="R29" s="95"/>
      <c r="S29" s="95"/>
    </row>
    <row r="30" spans="1:19" s="33" customFormat="1" ht="32.25" thickBot="1" x14ac:dyDescent="0.25">
      <c r="A30" s="25"/>
      <c r="B30" s="50" t="s">
        <v>13</v>
      </c>
      <c r="C30" s="51" t="s">
        <v>95</v>
      </c>
      <c r="D30" s="51" t="s">
        <v>95</v>
      </c>
      <c r="E30" s="51" t="s">
        <v>95</v>
      </c>
      <c r="F30" s="51" t="s">
        <v>95</v>
      </c>
      <c r="G30" s="51" t="s">
        <v>95</v>
      </c>
      <c r="H30" s="51" t="s">
        <v>95</v>
      </c>
      <c r="I30" s="51" t="s">
        <v>95</v>
      </c>
      <c r="J30" s="51" t="s">
        <v>95</v>
      </c>
      <c r="K30" s="51" t="s">
        <v>95</v>
      </c>
    </row>
    <row r="31" spans="1:19" ht="16.5" thickBot="1" x14ac:dyDescent="0.25">
      <c r="A31" s="90"/>
      <c r="B31" s="22" t="s">
        <v>36</v>
      </c>
      <c r="C31" s="46" t="s">
        <v>53</v>
      </c>
      <c r="D31" s="104" t="s">
        <v>53</v>
      </c>
      <c r="E31" s="17"/>
      <c r="F31" s="17"/>
      <c r="G31" s="17"/>
      <c r="H31" s="17"/>
      <c r="I31" s="1"/>
      <c r="J31" s="28"/>
      <c r="K31" s="28"/>
    </row>
    <row r="32" spans="1:19" s="9" customFormat="1" x14ac:dyDescent="0.2">
      <c r="A32" s="96"/>
      <c r="B32" s="69" t="s">
        <v>55</v>
      </c>
      <c r="C32" s="70">
        <f>SUM(D32:K32)</f>
        <v>35911982.486000001</v>
      </c>
      <c r="D32" s="70">
        <f>SUM(D33:D37)</f>
        <v>974463.82</v>
      </c>
      <c r="E32" s="70">
        <f t="shared" ref="E32:K32" si="6">SUM(E33:E37)</f>
        <v>0</v>
      </c>
      <c r="F32" s="70">
        <f t="shared" si="6"/>
        <v>0</v>
      </c>
      <c r="G32" s="70">
        <f t="shared" si="6"/>
        <v>34937518.666000001</v>
      </c>
      <c r="H32" s="70">
        <f t="shared" si="6"/>
        <v>0</v>
      </c>
      <c r="I32" s="70">
        <f t="shared" si="6"/>
        <v>0</v>
      </c>
      <c r="J32" s="70">
        <f t="shared" si="6"/>
        <v>0</v>
      </c>
      <c r="K32" s="70">
        <f t="shared" si="6"/>
        <v>0</v>
      </c>
    </row>
    <row r="33" spans="1:11" s="58" customFormat="1" x14ac:dyDescent="0.2">
      <c r="A33" s="56"/>
      <c r="B33" s="57" t="s">
        <v>56</v>
      </c>
      <c r="C33" s="63"/>
      <c r="D33" s="63"/>
      <c r="E33" s="63"/>
      <c r="F33" s="63"/>
      <c r="G33" s="63"/>
      <c r="H33" s="63"/>
      <c r="I33" s="64"/>
      <c r="J33" s="63"/>
      <c r="K33" s="63"/>
    </row>
    <row r="34" spans="1:11" s="61" customFormat="1" x14ac:dyDescent="0.2">
      <c r="A34" s="59"/>
      <c r="B34" s="60" t="s">
        <v>57</v>
      </c>
      <c r="C34" s="63">
        <f t="shared" ref="C34:C64" si="7">SUM(D34:K34)</f>
        <v>25685521.486000001</v>
      </c>
      <c r="D34" s="63">
        <f>954463.82+20000</f>
        <v>974463.82</v>
      </c>
      <c r="E34" s="63"/>
      <c r="F34" s="63"/>
      <c r="G34" s="63">
        <f>24711057.666</f>
        <v>24711057.666000001</v>
      </c>
      <c r="H34" s="63">
        <v>0</v>
      </c>
      <c r="I34" s="63">
        <v>0</v>
      </c>
      <c r="J34" s="63">
        <v>0</v>
      </c>
      <c r="K34" s="63">
        <v>0</v>
      </c>
    </row>
    <row r="35" spans="1:11" s="58" customFormat="1" x14ac:dyDescent="0.2">
      <c r="A35" s="56"/>
      <c r="B35" s="57" t="s">
        <v>58</v>
      </c>
      <c r="C35" s="63"/>
      <c r="D35" s="63"/>
      <c r="E35" s="63"/>
      <c r="F35" s="63"/>
      <c r="G35" s="63"/>
      <c r="H35" s="63"/>
      <c r="I35" s="64"/>
      <c r="J35" s="63"/>
      <c r="K35" s="63"/>
    </row>
    <row r="36" spans="1:11" s="66" customFormat="1" x14ac:dyDescent="0.2">
      <c r="A36" s="65"/>
      <c r="B36" s="60" t="s">
        <v>59</v>
      </c>
      <c r="C36" s="63">
        <f t="shared" si="7"/>
        <v>656188</v>
      </c>
      <c r="D36" s="63">
        <v>0</v>
      </c>
      <c r="E36" s="63"/>
      <c r="F36" s="63"/>
      <c r="G36" s="63">
        <v>656188</v>
      </c>
      <c r="H36" s="63">
        <v>0</v>
      </c>
      <c r="I36" s="63">
        <v>0</v>
      </c>
      <c r="J36" s="63">
        <v>0</v>
      </c>
      <c r="K36" s="63">
        <v>0</v>
      </c>
    </row>
    <row r="37" spans="1:11" s="66" customFormat="1" x14ac:dyDescent="0.2">
      <c r="A37" s="65"/>
      <c r="B37" s="105" t="s">
        <v>101</v>
      </c>
      <c r="C37" s="63">
        <f t="shared" si="7"/>
        <v>9570273</v>
      </c>
      <c r="D37" s="63"/>
      <c r="E37" s="63"/>
      <c r="F37" s="63"/>
      <c r="G37" s="63">
        <f>8965904+604369</f>
        <v>9570273</v>
      </c>
      <c r="H37" s="63"/>
      <c r="I37" s="63"/>
      <c r="J37" s="63"/>
      <c r="K37" s="63"/>
    </row>
    <row r="38" spans="1:11" s="9" customFormat="1" x14ac:dyDescent="0.2">
      <c r="A38" s="96"/>
      <c r="B38" s="69" t="s">
        <v>60</v>
      </c>
      <c r="C38" s="70">
        <f t="shared" si="7"/>
        <v>981525200.48000002</v>
      </c>
      <c r="D38" s="70">
        <f>SUM(D39:D45)</f>
        <v>31226140.829999998</v>
      </c>
      <c r="E38" s="70">
        <f t="shared" ref="E38:K38" si="8">SUM(E39:E45)</f>
        <v>0</v>
      </c>
      <c r="F38" s="70">
        <f t="shared" si="8"/>
        <v>0</v>
      </c>
      <c r="G38" s="70">
        <f t="shared" si="8"/>
        <v>822299059.64999998</v>
      </c>
      <c r="H38" s="70">
        <f t="shared" si="8"/>
        <v>0</v>
      </c>
      <c r="I38" s="70">
        <f t="shared" si="8"/>
        <v>0</v>
      </c>
      <c r="J38" s="70">
        <f t="shared" si="8"/>
        <v>128000000</v>
      </c>
      <c r="K38" s="70">
        <f t="shared" si="8"/>
        <v>0</v>
      </c>
    </row>
    <row r="39" spans="1:11" s="58" customFormat="1" x14ac:dyDescent="0.2">
      <c r="A39" s="56"/>
      <c r="B39" s="57" t="s">
        <v>61</v>
      </c>
      <c r="C39" s="63"/>
      <c r="D39" s="63"/>
      <c r="E39" s="63"/>
      <c r="F39" s="63"/>
      <c r="G39" s="63"/>
      <c r="H39" s="63"/>
      <c r="I39" s="64"/>
      <c r="J39" s="63"/>
      <c r="K39" s="63"/>
    </row>
    <row r="40" spans="1:11" s="61" customFormat="1" x14ac:dyDescent="0.2">
      <c r="A40" s="59"/>
      <c r="B40" s="60" t="s">
        <v>62</v>
      </c>
      <c r="C40" s="63">
        <f t="shared" si="7"/>
        <v>806707023</v>
      </c>
      <c r="D40" s="63">
        <v>950000</v>
      </c>
      <c r="E40" s="63"/>
      <c r="F40" s="63">
        <v>0</v>
      </c>
      <c r="G40" s="63">
        <f>677757023</f>
        <v>677757023</v>
      </c>
      <c r="H40" s="63">
        <v>0</v>
      </c>
      <c r="I40" s="63">
        <v>0</v>
      </c>
      <c r="J40" s="63">
        <v>128000000</v>
      </c>
      <c r="K40" s="63">
        <v>0</v>
      </c>
    </row>
    <row r="41" spans="1:11" s="58" customFormat="1" x14ac:dyDescent="0.2">
      <c r="A41" s="56"/>
      <c r="B41" s="57" t="s">
        <v>63</v>
      </c>
      <c r="C41" s="63"/>
      <c r="D41" s="63"/>
      <c r="E41" s="63"/>
      <c r="F41" s="63"/>
      <c r="G41" s="63"/>
      <c r="H41" s="63"/>
      <c r="I41" s="64"/>
      <c r="J41" s="63"/>
      <c r="K41" s="63"/>
    </row>
    <row r="42" spans="1:11" s="61" customFormat="1" x14ac:dyDescent="0.2">
      <c r="A42" s="59"/>
      <c r="B42" s="60" t="s">
        <v>64</v>
      </c>
      <c r="C42" s="63">
        <f t="shared" si="7"/>
        <v>30276140.829999998</v>
      </c>
      <c r="D42" s="63">
        <v>30276140.829999998</v>
      </c>
      <c r="E42" s="63"/>
      <c r="F42" s="63"/>
      <c r="G42" s="63">
        <v>0</v>
      </c>
      <c r="H42" s="63">
        <v>0</v>
      </c>
      <c r="I42" s="63">
        <v>0</v>
      </c>
      <c r="J42" s="63">
        <v>0</v>
      </c>
      <c r="K42" s="63">
        <v>0</v>
      </c>
    </row>
    <row r="43" spans="1:11" s="58" customFormat="1" x14ac:dyDescent="0.2">
      <c r="A43" s="56"/>
      <c r="B43" s="57" t="s">
        <v>65</v>
      </c>
      <c r="C43" s="63"/>
      <c r="D43" s="63"/>
      <c r="E43" s="63"/>
      <c r="F43" s="63"/>
      <c r="G43" s="63"/>
      <c r="H43" s="63"/>
      <c r="I43" s="64"/>
      <c r="J43" s="63"/>
      <c r="K43" s="63"/>
    </row>
    <row r="44" spans="1:11" s="66" customFormat="1" x14ac:dyDescent="0.2">
      <c r="A44" s="65"/>
      <c r="B44" s="60" t="s">
        <v>66</v>
      </c>
      <c r="C44" s="63">
        <f t="shared" si="7"/>
        <v>1191301.6499999999</v>
      </c>
      <c r="D44" s="63">
        <v>0</v>
      </c>
      <c r="E44" s="63"/>
      <c r="F44" s="63"/>
      <c r="G44" s="63">
        <v>1191301.6499999999</v>
      </c>
      <c r="H44" s="63">
        <f t="shared" ref="H44:K44" si="9">SUM(I44:N44)</f>
        <v>0</v>
      </c>
      <c r="I44" s="63">
        <f t="shared" si="9"/>
        <v>0</v>
      </c>
      <c r="J44" s="63">
        <f t="shared" si="9"/>
        <v>0</v>
      </c>
      <c r="K44" s="63">
        <f t="shared" si="9"/>
        <v>0</v>
      </c>
    </row>
    <row r="45" spans="1:11" s="66" customFormat="1" x14ac:dyDescent="0.2">
      <c r="A45" s="65"/>
      <c r="B45" s="105" t="s">
        <v>101</v>
      </c>
      <c r="C45" s="63">
        <f t="shared" si="7"/>
        <v>143350735</v>
      </c>
      <c r="D45" s="63"/>
      <c r="E45" s="63"/>
      <c r="F45" s="63"/>
      <c r="G45" s="63">
        <f>127174932+16175803</f>
        <v>143350735</v>
      </c>
      <c r="H45" s="63"/>
      <c r="I45" s="63"/>
      <c r="J45" s="63"/>
      <c r="K45" s="63"/>
    </row>
    <row r="46" spans="1:11" s="9" customFormat="1" x14ac:dyDescent="0.2">
      <c r="A46" s="96"/>
      <c r="B46" s="69" t="s">
        <v>67</v>
      </c>
      <c r="C46" s="70">
        <f>SUM(D46:K46)</f>
        <v>435810604.85933399</v>
      </c>
      <c r="D46" s="70">
        <f>SUM(D47:D56)</f>
        <v>452656.58</v>
      </c>
      <c r="E46" s="70">
        <f t="shared" ref="E46:K46" si="10">SUM(E47:E56)</f>
        <v>0</v>
      </c>
      <c r="F46" s="70">
        <f t="shared" si="10"/>
        <v>0</v>
      </c>
      <c r="G46" s="70">
        <f t="shared" si="10"/>
        <v>431434079.27933401</v>
      </c>
      <c r="H46" s="70">
        <f t="shared" si="10"/>
        <v>0</v>
      </c>
      <c r="I46" s="70">
        <f t="shared" si="10"/>
        <v>3923869</v>
      </c>
      <c r="J46" s="70">
        <f t="shared" si="10"/>
        <v>0</v>
      </c>
      <c r="K46" s="70">
        <f t="shared" si="10"/>
        <v>0</v>
      </c>
    </row>
    <row r="47" spans="1:11" s="58" customFormat="1" x14ac:dyDescent="0.2">
      <c r="A47" s="56"/>
      <c r="B47" s="57" t="s">
        <v>54</v>
      </c>
      <c r="C47" s="63"/>
      <c r="D47" s="63"/>
      <c r="E47" s="63"/>
      <c r="F47" s="63"/>
      <c r="G47" s="63"/>
      <c r="H47" s="63"/>
      <c r="I47" s="64"/>
      <c r="J47" s="63"/>
      <c r="K47" s="63"/>
    </row>
    <row r="48" spans="1:11" s="61" customFormat="1" ht="31.5" x14ac:dyDescent="0.2">
      <c r="A48" s="59"/>
      <c r="B48" s="60" t="s">
        <v>68</v>
      </c>
      <c r="C48" s="63">
        <f t="shared" si="7"/>
        <v>12270863.078046</v>
      </c>
      <c r="D48" s="63">
        <v>0</v>
      </c>
      <c r="E48" s="63"/>
      <c r="F48" s="63"/>
      <c r="G48" s="63">
        <v>12270863.078046</v>
      </c>
      <c r="H48" s="63">
        <v>0</v>
      </c>
      <c r="I48" s="63">
        <v>0</v>
      </c>
      <c r="J48" s="63">
        <v>0</v>
      </c>
      <c r="K48" s="63">
        <v>0</v>
      </c>
    </row>
    <row r="49" spans="1:11" s="61" customFormat="1" ht="31.5" x14ac:dyDescent="0.2">
      <c r="A49" s="59"/>
      <c r="B49" s="60" t="s">
        <v>69</v>
      </c>
      <c r="C49" s="63">
        <f t="shared" si="7"/>
        <v>3912449.0973479995</v>
      </c>
      <c r="D49" s="63">
        <v>0</v>
      </c>
      <c r="E49" s="63"/>
      <c r="F49" s="63"/>
      <c r="G49" s="63">
        <v>3912449.0973479995</v>
      </c>
      <c r="H49" s="63">
        <v>0</v>
      </c>
      <c r="I49" s="63">
        <v>0</v>
      </c>
      <c r="J49" s="63">
        <v>0</v>
      </c>
      <c r="K49" s="63">
        <v>0</v>
      </c>
    </row>
    <row r="50" spans="1:11" s="58" customFormat="1" x14ac:dyDescent="0.2">
      <c r="A50" s="56"/>
      <c r="B50" s="57" t="s">
        <v>70</v>
      </c>
      <c r="C50" s="63"/>
      <c r="D50" s="63"/>
      <c r="E50" s="63"/>
      <c r="F50" s="63"/>
      <c r="G50" s="63"/>
      <c r="H50" s="63"/>
      <c r="I50" s="64"/>
      <c r="J50" s="63"/>
      <c r="K50" s="63"/>
    </row>
    <row r="51" spans="1:11" s="66" customFormat="1" x14ac:dyDescent="0.2">
      <c r="A51" s="65"/>
      <c r="B51" s="60" t="s">
        <v>71</v>
      </c>
      <c r="C51" s="63">
        <f t="shared" si="7"/>
        <v>21500699.699999999</v>
      </c>
      <c r="D51" s="63">
        <v>57270</v>
      </c>
      <c r="E51" s="63"/>
      <c r="F51" s="63"/>
      <c r="G51" s="63">
        <v>21443429.699999999</v>
      </c>
      <c r="H51" s="63">
        <v>0</v>
      </c>
      <c r="I51" s="63">
        <v>0</v>
      </c>
      <c r="J51" s="63">
        <v>0</v>
      </c>
      <c r="K51" s="63">
        <v>0</v>
      </c>
    </row>
    <row r="52" spans="1:11" s="68" customFormat="1" x14ac:dyDescent="0.2">
      <c r="A52" s="67"/>
      <c r="B52" s="57" t="s">
        <v>72</v>
      </c>
      <c r="C52" s="63"/>
      <c r="D52" s="63"/>
      <c r="E52" s="63"/>
      <c r="F52" s="63"/>
      <c r="G52" s="63"/>
      <c r="H52" s="63"/>
      <c r="I52" s="64"/>
      <c r="J52" s="63"/>
      <c r="K52" s="63"/>
    </row>
    <row r="53" spans="1:11" s="66" customFormat="1" x14ac:dyDescent="0.2">
      <c r="A53" s="65"/>
      <c r="B53" s="60" t="s">
        <v>73</v>
      </c>
      <c r="C53" s="63">
        <f t="shared" si="7"/>
        <v>1191301.6499999999</v>
      </c>
      <c r="D53" s="63">
        <v>0</v>
      </c>
      <c r="E53" s="63"/>
      <c r="F53" s="63"/>
      <c r="G53" s="63">
        <v>1191301.6499999999</v>
      </c>
      <c r="H53" s="63">
        <v>0</v>
      </c>
      <c r="I53" s="63">
        <v>0</v>
      </c>
      <c r="J53" s="63">
        <v>0</v>
      </c>
      <c r="K53" s="63">
        <v>0</v>
      </c>
    </row>
    <row r="54" spans="1:11" s="58" customFormat="1" x14ac:dyDescent="0.2">
      <c r="A54" s="56"/>
      <c r="B54" s="57" t="s">
        <v>74</v>
      </c>
      <c r="C54" s="63"/>
      <c r="D54" s="63"/>
      <c r="E54" s="63"/>
      <c r="F54" s="63"/>
      <c r="G54" s="63"/>
      <c r="H54" s="63"/>
      <c r="I54" s="64"/>
      <c r="J54" s="63"/>
      <c r="K54" s="63"/>
    </row>
    <row r="55" spans="1:11" s="61" customFormat="1" x14ac:dyDescent="0.2">
      <c r="A55" s="59"/>
      <c r="B55" s="60" t="s">
        <v>75</v>
      </c>
      <c r="C55" s="63">
        <f t="shared" si="7"/>
        <v>309170399.33393997</v>
      </c>
      <c r="D55" s="63">
        <v>395386.58</v>
      </c>
      <c r="E55" s="63"/>
      <c r="F55" s="63"/>
      <c r="G55" s="63">
        <f>304851143.75394</f>
        <v>304851143.75393999</v>
      </c>
      <c r="H55" s="63">
        <v>0</v>
      </c>
      <c r="I55" s="63">
        <v>3923869</v>
      </c>
      <c r="J55" s="63">
        <v>0</v>
      </c>
      <c r="K55" s="63">
        <v>0</v>
      </c>
    </row>
    <row r="56" spans="1:11" s="61" customFormat="1" x14ac:dyDescent="0.2">
      <c r="A56" s="59"/>
      <c r="B56" s="105" t="s">
        <v>101</v>
      </c>
      <c r="C56" s="63">
        <f t="shared" si="7"/>
        <v>87764892</v>
      </c>
      <c r="D56" s="63"/>
      <c r="E56" s="63"/>
      <c r="F56" s="63"/>
      <c r="G56" s="63">
        <f>79577045+8187847</f>
        <v>87764892</v>
      </c>
      <c r="H56" s="63"/>
      <c r="I56" s="63"/>
      <c r="J56" s="63"/>
      <c r="K56" s="63"/>
    </row>
    <row r="57" spans="1:11" s="9" customFormat="1" x14ac:dyDescent="0.2">
      <c r="A57" s="96"/>
      <c r="B57" s="69" t="s">
        <v>96</v>
      </c>
      <c r="C57" s="70">
        <f t="shared" si="7"/>
        <v>92366547</v>
      </c>
      <c r="D57" s="70">
        <f>SUM(D58:D62)</f>
        <v>0</v>
      </c>
      <c r="E57" s="70">
        <f t="shared" ref="E57:K57" si="11">SUM(E58:E62)</f>
        <v>50000000</v>
      </c>
      <c r="F57" s="70">
        <f t="shared" si="11"/>
        <v>0</v>
      </c>
      <c r="G57" s="70">
        <f t="shared" si="11"/>
        <v>17366547</v>
      </c>
      <c r="H57" s="70">
        <f t="shared" si="11"/>
        <v>25000000</v>
      </c>
      <c r="I57" s="70">
        <f t="shared" si="11"/>
        <v>0</v>
      </c>
      <c r="J57" s="70">
        <f t="shared" si="11"/>
        <v>0</v>
      </c>
      <c r="K57" s="70">
        <f t="shared" si="11"/>
        <v>0</v>
      </c>
    </row>
    <row r="58" spans="1:11" s="58" customFormat="1" x14ac:dyDescent="0.2">
      <c r="A58" s="56"/>
      <c r="B58" s="57" t="s">
        <v>77</v>
      </c>
      <c r="C58" s="63"/>
      <c r="D58" s="63"/>
      <c r="E58" s="63"/>
      <c r="F58" s="63"/>
      <c r="G58" s="63"/>
      <c r="H58" s="63"/>
      <c r="I58" s="64"/>
      <c r="J58" s="63"/>
      <c r="K58" s="63"/>
    </row>
    <row r="59" spans="1:11" s="61" customFormat="1" x14ac:dyDescent="0.2">
      <c r="A59" s="59"/>
      <c r="B59" s="60" t="s">
        <v>78</v>
      </c>
      <c r="C59" s="63">
        <f>SUM(D59:K59)</f>
        <v>75000000</v>
      </c>
      <c r="D59" s="63">
        <v>0</v>
      </c>
      <c r="E59" s="63">
        <v>50000000</v>
      </c>
      <c r="F59" s="63"/>
      <c r="G59" s="63">
        <v>0</v>
      </c>
      <c r="H59" s="63">
        <v>25000000</v>
      </c>
      <c r="I59" s="63">
        <v>0</v>
      </c>
      <c r="J59" s="63">
        <v>0</v>
      </c>
      <c r="K59" s="63">
        <v>0</v>
      </c>
    </row>
    <row r="60" spans="1:11" s="58" customFormat="1" x14ac:dyDescent="0.2">
      <c r="A60" s="56"/>
      <c r="B60" s="57" t="s">
        <v>79</v>
      </c>
      <c r="C60" s="63"/>
      <c r="D60" s="63"/>
      <c r="E60" s="63"/>
      <c r="F60" s="63"/>
      <c r="G60" s="63"/>
      <c r="H60" s="63"/>
      <c r="I60" s="64"/>
      <c r="J60" s="63"/>
      <c r="K60" s="63"/>
    </row>
    <row r="61" spans="1:11" s="66" customFormat="1" x14ac:dyDescent="0.2">
      <c r="A61" s="65"/>
      <c r="B61" s="60" t="s">
        <v>80</v>
      </c>
      <c r="C61" s="63">
        <f t="shared" si="7"/>
        <v>1342296</v>
      </c>
      <c r="D61" s="63">
        <v>0</v>
      </c>
      <c r="E61" s="63"/>
      <c r="F61" s="63"/>
      <c r="G61" s="63">
        <f>1342296</f>
        <v>1342296</v>
      </c>
      <c r="H61" s="63">
        <v>0</v>
      </c>
      <c r="I61" s="63">
        <v>0</v>
      </c>
      <c r="J61" s="63">
        <v>0</v>
      </c>
      <c r="K61" s="63">
        <v>0</v>
      </c>
    </row>
    <row r="62" spans="1:11" s="66" customFormat="1" x14ac:dyDescent="0.2">
      <c r="A62" s="65"/>
      <c r="B62" s="105" t="s">
        <v>101</v>
      </c>
      <c r="C62" s="63">
        <f t="shared" si="7"/>
        <v>16024251</v>
      </c>
      <c r="D62" s="63"/>
      <c r="E62" s="63"/>
      <c r="F62" s="63"/>
      <c r="G62" s="63">
        <f>15932271+91980</f>
        <v>16024251</v>
      </c>
      <c r="H62" s="63"/>
      <c r="I62" s="63"/>
      <c r="J62" s="63"/>
      <c r="K62" s="63"/>
    </row>
    <row r="63" spans="1:11" s="9" customFormat="1" ht="31.5" x14ac:dyDescent="0.2">
      <c r="A63" s="96"/>
      <c r="B63" s="69" t="s">
        <v>81</v>
      </c>
      <c r="C63" s="70">
        <f t="shared" si="7"/>
        <v>114366773</v>
      </c>
      <c r="D63" s="70">
        <v>0</v>
      </c>
      <c r="E63" s="70">
        <v>0</v>
      </c>
      <c r="F63" s="70">
        <v>0</v>
      </c>
      <c r="G63" s="70">
        <v>110788052</v>
      </c>
      <c r="H63" s="70">
        <v>0</v>
      </c>
      <c r="I63" s="70">
        <v>3578721</v>
      </c>
      <c r="J63" s="70">
        <v>0</v>
      </c>
      <c r="K63" s="70">
        <v>0</v>
      </c>
    </row>
    <row r="64" spans="1:11" s="9" customFormat="1" x14ac:dyDescent="0.2">
      <c r="A64" s="96"/>
      <c r="B64" s="69" t="s">
        <v>97</v>
      </c>
      <c r="C64" s="70">
        <f t="shared" si="7"/>
        <v>216479114</v>
      </c>
      <c r="D64" s="70"/>
      <c r="E64" s="70"/>
      <c r="F64" s="70">
        <v>216479114</v>
      </c>
      <c r="G64" s="70"/>
      <c r="H64" s="70"/>
      <c r="I64" s="70"/>
      <c r="J64" s="70"/>
      <c r="K64" s="70"/>
    </row>
    <row r="65" spans="1:11" ht="31.5" x14ac:dyDescent="0.2">
      <c r="A65" s="90"/>
      <c r="B65" s="18" t="s">
        <v>43</v>
      </c>
      <c r="C65" s="62">
        <f>SUM(C64,C63,C57,C46,C38,C32)</f>
        <v>1876460221.8253341</v>
      </c>
      <c r="D65" s="62">
        <f>SUM(D64,D63,D57,D46,D38,D32)</f>
        <v>32653261.229999997</v>
      </c>
      <c r="E65" s="62">
        <f t="shared" ref="E65:K65" si="12">SUM(E64,E63,E57,E46,E38,E32)</f>
        <v>50000000</v>
      </c>
      <c r="F65" s="62">
        <f t="shared" si="12"/>
        <v>216479114</v>
      </c>
      <c r="G65" s="62">
        <f t="shared" si="12"/>
        <v>1416825256.5953341</v>
      </c>
      <c r="H65" s="62">
        <f t="shared" si="12"/>
        <v>25000000</v>
      </c>
      <c r="I65" s="62">
        <f t="shared" si="12"/>
        <v>7502590</v>
      </c>
      <c r="J65" s="62">
        <f t="shared" si="12"/>
        <v>128000000</v>
      </c>
      <c r="K65" s="62">
        <f t="shared" si="12"/>
        <v>0</v>
      </c>
    </row>
    <row r="66" spans="1:11" x14ac:dyDescent="0.2">
      <c r="B66" s="106" t="s">
        <v>102</v>
      </c>
      <c r="C66" s="10" t="s">
        <v>53</v>
      </c>
    </row>
    <row r="67" spans="1:11" x14ac:dyDescent="0.2">
      <c r="C67" s="10" t="s">
        <v>53</v>
      </c>
    </row>
    <row r="79" spans="1:11" x14ac:dyDescent="0.2">
      <c r="C79" s="10">
        <f>SUM(C67:C75)</f>
        <v>0</v>
      </c>
      <c r="D79" s="94"/>
      <c r="E79" s="94"/>
      <c r="F79" s="94"/>
      <c r="G79" s="94"/>
      <c r="H79" s="94"/>
      <c r="I79" s="94"/>
      <c r="J79" s="94"/>
      <c r="K79" s="94"/>
    </row>
  </sheetData>
  <mergeCells count="13">
    <mergeCell ref="A26:A27"/>
    <mergeCell ref="A5:K5"/>
    <mergeCell ref="A7:K7"/>
    <mergeCell ref="A8:K8"/>
    <mergeCell ref="D10:K10"/>
    <mergeCell ref="A12:A13"/>
    <mergeCell ref="D24:K24"/>
    <mergeCell ref="A3:B3"/>
    <mergeCell ref="C3:D3"/>
    <mergeCell ref="A1:B1"/>
    <mergeCell ref="C1:D1"/>
    <mergeCell ref="A2:B2"/>
    <mergeCell ref="C2:D2"/>
  </mergeCells>
  <pageMargins left="0" right="0" top="0" bottom="0" header="0.3" footer="0.3"/>
  <pageSetup paperSize="17" scale="5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4" sqref="D4"/>
    </sheetView>
  </sheetViews>
  <sheetFormatPr defaultColWidth="9.140625" defaultRowHeight="12.75" x14ac:dyDescent="0.2"/>
  <cols>
    <col min="1" max="1" width="61.5703125" style="2" customWidth="1"/>
    <col min="2" max="4" width="9.140625" style="2"/>
    <col min="5" max="5" width="30.7109375" style="2" bestFit="1" customWidth="1"/>
    <col min="6" max="16384" width="9.140625" style="2"/>
  </cols>
  <sheetData>
    <row r="1" spans="1:1" ht="38.25" x14ac:dyDescent="0.2">
      <c r="A1" s="2" t="s">
        <v>5</v>
      </c>
    </row>
    <row r="3" spans="1:1" x14ac:dyDescent="0.2">
      <c r="A3" s="3" t="s">
        <v>7</v>
      </c>
    </row>
    <row r="4" spans="1:1" x14ac:dyDescent="0.2">
      <c r="A4" s="2" t="s">
        <v>4</v>
      </c>
    </row>
    <row r="5" spans="1:1" x14ac:dyDescent="0.2">
      <c r="A5" s="2" t="s">
        <v>6</v>
      </c>
    </row>
    <row r="6" spans="1:1" x14ac:dyDescent="0.2">
      <c r="A6" s="2" t="s">
        <v>20</v>
      </c>
    </row>
    <row r="8" spans="1:1" x14ac:dyDescent="0.2">
      <c r="A8" s="3" t="s">
        <v>8</v>
      </c>
    </row>
    <row r="9" spans="1:1" x14ac:dyDescent="0.2">
      <c r="A9" s="2" t="s">
        <v>9</v>
      </c>
    </row>
    <row r="10" spans="1:1" x14ac:dyDescent="0.2">
      <c r="A10" s="2" t="s">
        <v>10</v>
      </c>
    </row>
    <row r="11" spans="1:1" x14ac:dyDescent="0.2">
      <c r="A11" s="2" t="s">
        <v>11</v>
      </c>
    </row>
    <row r="12" spans="1:1" x14ac:dyDescent="0.2">
      <c r="A12" s="2" t="s">
        <v>12</v>
      </c>
    </row>
    <row r="15" spans="1:1" ht="33.75" customHeight="1" x14ac:dyDescent="0.2">
      <c r="A15" s="3" t="s">
        <v>16</v>
      </c>
    </row>
    <row r="16" spans="1:1" x14ac:dyDescent="0.2">
      <c r="A16" s="2" t="s">
        <v>17</v>
      </c>
    </row>
    <row r="17" spans="1:1" x14ac:dyDescent="0.2">
      <c r="A17" s="2" t="s">
        <v>18</v>
      </c>
    </row>
    <row r="18" spans="1:1" x14ac:dyDescent="0.2">
      <c r="A18" s="2" t="s">
        <v>19</v>
      </c>
    </row>
    <row r="20" spans="1:1" x14ac:dyDescent="0.2">
      <c r="A20" s="3" t="s">
        <v>29</v>
      </c>
    </row>
    <row r="21" spans="1:1" x14ac:dyDescent="0.2">
      <c r="A21" s="2" t="s">
        <v>30</v>
      </c>
    </row>
    <row r="22" spans="1:1" x14ac:dyDescent="0.2">
      <c r="A22" s="2" t="s">
        <v>31</v>
      </c>
    </row>
    <row r="24" spans="1:1" ht="31.5" x14ac:dyDescent="0.2">
      <c r="A24" s="24" t="s">
        <v>39</v>
      </c>
    </row>
    <row r="25" spans="1:1" x14ac:dyDescent="0.2">
      <c r="A25" s="49" t="s">
        <v>30</v>
      </c>
    </row>
    <row r="26" spans="1:1" x14ac:dyDescent="0.2">
      <c r="A26" s="49"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BudgetingOLDVERSION</vt:lpstr>
      <vt:lpstr>Strategic Budgeting NEW VERSION</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2016-01-28T14:18:22Z</cp:lastPrinted>
  <dcterms:created xsi:type="dcterms:W3CDTF">2015-11-02T20:49:15Z</dcterms:created>
  <dcterms:modified xsi:type="dcterms:W3CDTF">2016-06-20T20:25:16Z</dcterms:modified>
</cp:coreProperties>
</file>